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600" windowHeight="11760"/>
  </bookViews>
  <sheets>
    <sheet name="AF17" sheetId="1" r:id="rId1"/>
    <sheet name="工作表2" sheetId="2" r:id="rId2"/>
    <sheet name="工作表3" sheetId="3" r:id="rId3"/>
  </sheets>
  <calcPr calcId="162913"/>
  <customWorkbookViews>
    <customWorkbookView name="A10 - 個人檢視畫面" guid="{618B8782-C5A4-42EB-BE56-08C948C8B606}" mergeInterval="0" personalView="1" maximized="1" windowWidth="1362" windowHeight="506" activeSheetId="1"/>
    <customWorkbookView name="ITC user - 個人檢視畫面" guid="{E5587B48-29E3-4C17-B0F3-DE53282907C9}" mergeInterval="0" personalView="1" maximized="1" xWindow="-8" yWindow="-8" windowWidth="1696" windowHeight="1026" activeSheetId="1" showComments="commIndAndComment"/>
  </customWorkbookViews>
</workbook>
</file>

<file path=xl/calcChain.xml><?xml version="1.0" encoding="utf-8"?>
<calcChain xmlns="http://schemas.openxmlformats.org/spreadsheetml/2006/main">
  <c r="B15" i="1" l="1"/>
  <c r="A140" i="1" l="1"/>
  <c r="E105" i="1"/>
  <c r="D105" i="1"/>
  <c r="E102" i="1"/>
  <c r="D102" i="1"/>
  <c r="L132" i="1" l="1"/>
  <c r="K132" i="1"/>
  <c r="B127" i="1"/>
  <c r="F126" i="1"/>
  <c r="L126" i="1" s="1"/>
  <c r="B110" i="1"/>
  <c r="E99" i="1"/>
  <c r="D99" i="1"/>
  <c r="K126" i="1" l="1"/>
  <c r="F83" i="1" l="1"/>
  <c r="L116" i="1" l="1"/>
  <c r="K116" i="1"/>
  <c r="L63" i="1"/>
  <c r="H104" i="1" l="1"/>
  <c r="L73" i="1"/>
  <c r="L51" i="1"/>
  <c r="L39" i="1"/>
  <c r="L30" i="1"/>
  <c r="L24" i="1"/>
  <c r="G83" i="1"/>
  <c r="G84" i="1" s="1"/>
  <c r="F84" i="1"/>
  <c r="E83" i="1"/>
  <c r="G106" i="1" l="1"/>
  <c r="L105" i="1" s="1"/>
  <c r="G105" i="1"/>
  <c r="K105" i="1" s="1"/>
  <c r="B85" i="1"/>
  <c r="L38" i="1" l="1"/>
  <c r="K56" i="1" l="1"/>
  <c r="K50" i="1"/>
  <c r="D108" i="1" l="1"/>
  <c r="K38" i="1" l="1"/>
  <c r="K29" i="1"/>
  <c r="K23" i="1"/>
  <c r="L56" i="1"/>
  <c r="H107" i="1" l="1"/>
  <c r="F108" i="1" s="1"/>
  <c r="E108" i="1"/>
  <c r="L68" i="1" l="1"/>
  <c r="L45" i="1"/>
  <c r="K108" i="1" l="1"/>
  <c r="K68" i="1" l="1"/>
  <c r="K45" i="1"/>
  <c r="H98" i="1" l="1"/>
  <c r="H101" i="1"/>
  <c r="G102" i="1" l="1"/>
  <c r="K102" i="1" s="1"/>
  <c r="G103" i="1"/>
  <c r="L102" i="1" s="1"/>
  <c r="G99" i="1"/>
  <c r="K99" i="1" s="1"/>
  <c r="G100" i="1"/>
  <c r="L99" i="1" s="1"/>
  <c r="E84" i="1"/>
  <c r="K84" i="1" s="1"/>
  <c r="L84" i="1" l="1"/>
  <c r="A139" i="1" s="1"/>
  <c r="L139" i="1" l="1"/>
  <c r="K139" i="1" l="1"/>
  <c r="B142" i="1" l="1"/>
  <c r="B144" i="1" s="1"/>
  <c r="B146" i="1"/>
</calcChain>
</file>

<file path=xl/sharedStrings.xml><?xml version="1.0" encoding="utf-8"?>
<sst xmlns="http://schemas.openxmlformats.org/spreadsheetml/2006/main" count="197" uniqueCount="128">
  <si>
    <t>To be completed by the assessment team</t>
    <phoneticPr fontId="2" type="noConversion"/>
  </si>
  <si>
    <t>Pre-requisite</t>
    <phoneticPr fontId="1" type="noConversion"/>
  </si>
  <si>
    <t>Maturity</t>
    <phoneticPr fontId="1" type="noConversion"/>
  </si>
  <si>
    <t>&gt; 7</t>
    <phoneticPr fontId="1" type="noConversion"/>
  </si>
  <si>
    <t>&lt; 3</t>
    <phoneticPr fontId="1" type="noConversion"/>
  </si>
  <si>
    <t>3 to 7</t>
    <phoneticPr fontId="1" type="noConversion"/>
  </si>
  <si>
    <t>Remarks:</t>
    <phoneticPr fontId="1" type="noConversion"/>
  </si>
  <si>
    <t>History of conformity with accreditation criteria</t>
    <phoneticPr fontId="1" type="noConversion"/>
  </si>
  <si>
    <t>(i)</t>
    <phoneticPr fontId="1" type="noConversion"/>
  </si>
  <si>
    <t>(ii)</t>
    <phoneticPr fontId="1" type="noConversion"/>
  </si>
  <si>
    <t xml:space="preserve">This Year </t>
    <phoneticPr fontId="1" type="noConversion"/>
  </si>
  <si>
    <t xml:space="preserve">Last Year </t>
    <phoneticPr fontId="1" type="noConversion"/>
  </si>
  <si>
    <t>Compliance to Criteria</t>
    <phoneticPr fontId="1" type="noConversion"/>
  </si>
  <si>
    <t>Plan B</t>
    <phoneticPr fontId="1" type="noConversion"/>
  </si>
  <si>
    <t>Plan C</t>
    <phoneticPr fontId="1" type="noConversion"/>
  </si>
  <si>
    <t>Conclusion:</t>
    <phoneticPr fontId="1" type="noConversion"/>
  </si>
  <si>
    <t>Self-checking for any missing data entry:</t>
    <phoneticPr fontId="1" type="noConversion"/>
  </si>
  <si>
    <t>NA</t>
    <phoneticPr fontId="1" type="noConversion"/>
  </si>
  <si>
    <t>Overall                   Compliance to Criteria</t>
    <phoneticPr fontId="1" type="noConversion"/>
  </si>
  <si>
    <t>Date:</t>
    <phoneticPr fontId="1" type="noConversion"/>
  </si>
  <si>
    <t>(iii)</t>
    <phoneticPr fontId="1" type="noConversion"/>
  </si>
  <si>
    <t>Comply with criteria (Yes/No)?</t>
    <phoneticPr fontId="1" type="noConversion"/>
  </si>
  <si>
    <t>Criteria on annual turnover rate:</t>
    <phoneticPr fontId="1" type="noConversion"/>
  </si>
  <si>
    <t>No departure of key staff member</t>
    <phoneticPr fontId="1" type="noConversion"/>
  </si>
  <si>
    <t>Criteria on history of conformity with accreditation criteria:</t>
    <phoneticPr fontId="1" type="noConversion"/>
  </si>
  <si>
    <t>Each surveillance visit</t>
    <phoneticPr fontId="1" type="noConversion"/>
  </si>
  <si>
    <t>Nil</t>
    <phoneticPr fontId="1" type="noConversion"/>
  </si>
  <si>
    <t>Has the management system been effectively implemented and is all routine operation handled through a combination of documented procedures and knowledgeable staff?</t>
    <phoneticPr fontId="1" type="noConversion"/>
  </si>
  <si>
    <t>Monitoring Plan</t>
    <phoneticPr fontId="1" type="noConversion"/>
  </si>
  <si>
    <r>
      <t>Full name of organisation</t>
    </r>
    <r>
      <rPr>
        <b/>
        <vertAlign val="superscript"/>
        <sz val="12"/>
        <color theme="1"/>
        <rFont val="Times"/>
        <family val="1"/>
      </rPr>
      <t>#</t>
    </r>
    <r>
      <rPr>
        <b/>
        <sz val="12"/>
        <color theme="1"/>
        <rFont val="Times"/>
        <family val="1"/>
      </rPr>
      <t>:</t>
    </r>
    <phoneticPr fontId="1" type="noConversion"/>
  </si>
  <si>
    <t xml:space="preserve">Does the organisation have strong commitment to improvement? </t>
    <phoneticPr fontId="1" type="noConversion"/>
  </si>
  <si>
    <t>What is the annual turnover rate of the organisation's key staff members in the following years?</t>
    <phoneticPr fontId="1" type="noConversion"/>
  </si>
  <si>
    <r>
      <t>Second last year</t>
    </r>
    <r>
      <rPr>
        <i/>
        <sz val="12"/>
        <color rgb="FF9900FF"/>
        <rFont val="Times"/>
        <family val="1"/>
      </rPr>
      <t xml:space="preserve">             (For Plan C only)</t>
    </r>
    <phoneticPr fontId="1" type="noConversion"/>
  </si>
  <si>
    <t>No. of management system significant NC</t>
    <phoneticPr fontId="1" type="noConversion"/>
  </si>
  <si>
    <t>Significant NC</t>
    <phoneticPr fontId="1" type="noConversion"/>
  </si>
  <si>
    <t>(iv)</t>
    <phoneticPr fontId="1" type="noConversion"/>
  </si>
  <si>
    <t>Recurrence of significant NCs since the last reassessment:</t>
    <phoneticPr fontId="1" type="noConversion"/>
  </si>
  <si>
    <t>Plan B</t>
    <phoneticPr fontId="1" type="noConversion"/>
  </si>
  <si>
    <t>Plan C</t>
    <phoneticPr fontId="1" type="noConversion"/>
  </si>
  <si>
    <r>
      <t xml:space="preserve">Is the number of minor NCs relatively small compared with the size of operation of the organisation? </t>
    </r>
    <r>
      <rPr>
        <i/>
        <sz val="12"/>
        <color theme="1"/>
        <rFont val="Times"/>
        <family val="1"/>
      </rPr>
      <t>(Although no upper limit is set for the allowable number of minor NCs, a significant NC may be raised if related minor NCs indicated that the validity of an activity has been seriously and adversely affected.)</t>
    </r>
    <phoneticPr fontId="1" type="noConversion"/>
  </si>
  <si>
    <r>
      <rPr>
        <i/>
        <sz val="11"/>
        <color theme="1"/>
        <rFont val="新細明體"/>
        <family val="1"/>
        <charset val="136"/>
      </rPr>
      <t>≤</t>
    </r>
    <r>
      <rPr>
        <i/>
        <sz val="11"/>
        <color theme="1"/>
        <rFont val="Times New Roman"/>
        <family val="1"/>
      </rPr>
      <t xml:space="preserve"> 20% or 1, whichever is greater</t>
    </r>
    <phoneticPr fontId="1" type="noConversion"/>
  </si>
  <si>
    <r>
      <rPr>
        <i/>
        <sz val="11"/>
        <color theme="1"/>
        <rFont val="新細明體"/>
        <family val="1"/>
        <charset val="136"/>
      </rPr>
      <t>≤</t>
    </r>
    <r>
      <rPr>
        <i/>
        <sz val="11"/>
        <color theme="1"/>
        <rFont val="Times New Roman"/>
        <family val="1"/>
      </rPr>
      <t xml:space="preserve"> 15% or 1, whichever is greater</t>
    </r>
    <phoneticPr fontId="1" type="noConversion"/>
  </si>
  <si>
    <t>NA</t>
    <phoneticPr fontId="1" type="noConversion"/>
  </si>
  <si>
    <r>
      <rPr>
        <i/>
        <sz val="12"/>
        <color rgb="FF9900FF"/>
        <rFont val="Times"/>
        <family val="1"/>
      </rPr>
      <t>(For Plan C only)</t>
    </r>
    <r>
      <rPr>
        <sz val="12"/>
        <color rgb="FF9900FF"/>
        <rFont val="Times"/>
        <family val="1"/>
      </rPr>
      <t xml:space="preserve"> </t>
    </r>
    <r>
      <rPr>
        <sz val="12"/>
        <color theme="1"/>
        <rFont val="Times"/>
        <family val="1"/>
      </rPr>
      <t>Would the organisation expect no change to the management system, organisation structure and ownership in the coming 24 months?</t>
    </r>
    <phoneticPr fontId="1" type="noConversion"/>
  </si>
  <si>
    <r>
      <t xml:space="preserve">Was there free of any major change to the management system of the organisation in the past 24 months?                                                 </t>
    </r>
    <r>
      <rPr>
        <i/>
        <sz val="12"/>
        <color rgb="FF9900FF"/>
        <rFont val="Times"/>
        <family val="1"/>
      </rPr>
      <t/>
    </r>
    <phoneticPr fontId="1" type="noConversion"/>
  </si>
  <si>
    <t>2.</t>
    <phoneticPr fontId="1" type="noConversion"/>
  </si>
  <si>
    <t>13.</t>
    <phoneticPr fontId="1" type="noConversion"/>
  </si>
  <si>
    <r>
      <t xml:space="preserve">Number of recurring significant NCs </t>
    </r>
    <r>
      <rPr>
        <b/>
        <sz val="12"/>
        <color theme="1"/>
        <rFont val="Times"/>
        <family val="1"/>
      </rPr>
      <t>[H]</t>
    </r>
    <phoneticPr fontId="1" type="noConversion"/>
  </si>
  <si>
    <t>No. of critical NC</t>
    <phoneticPr fontId="1" type="noConversion"/>
  </si>
  <si>
    <t>Case ID</t>
    <phoneticPr fontId="1" type="noConversion"/>
  </si>
  <si>
    <r>
      <t xml:space="preserve">Maximum annual turnover rate in preceding                       two years </t>
    </r>
    <r>
      <rPr>
        <i/>
        <sz val="11"/>
        <color rgb="FF0000FF"/>
        <rFont val="Times+"/>
        <family val="1"/>
      </rPr>
      <t>(for Plan B)</t>
    </r>
    <r>
      <rPr>
        <i/>
        <sz val="11"/>
        <color theme="1"/>
        <rFont val="Times+"/>
        <family val="1"/>
      </rPr>
      <t xml:space="preserve"> / three years </t>
    </r>
    <r>
      <rPr>
        <i/>
        <sz val="11"/>
        <color rgb="FF9900FF"/>
        <rFont val="Times+"/>
        <family val="1"/>
      </rPr>
      <t>(for Plan C)</t>
    </r>
    <phoneticPr fontId="1" type="noConversion"/>
  </si>
  <si>
    <r>
      <rPr>
        <i/>
        <sz val="11"/>
        <color theme="1"/>
        <rFont val="Batang"/>
        <family val="1"/>
        <charset val="129"/>
      </rPr>
      <t>≤</t>
    </r>
    <r>
      <rPr>
        <i/>
        <sz val="11"/>
        <color theme="1"/>
        <rFont val="Times+"/>
        <family val="1"/>
      </rPr>
      <t xml:space="preserve"> 1 key staff member</t>
    </r>
    <phoneticPr fontId="1" type="noConversion"/>
  </si>
  <si>
    <r>
      <rPr>
        <i/>
        <sz val="11"/>
        <color theme="1"/>
        <rFont val="Batang"/>
        <family val="1"/>
        <charset val="129"/>
      </rPr>
      <t>≤</t>
    </r>
    <r>
      <rPr>
        <i/>
        <sz val="11"/>
        <color theme="1"/>
        <rFont val="Times+"/>
        <family val="1"/>
      </rPr>
      <t>15%</t>
    </r>
    <phoneticPr fontId="1" type="noConversion"/>
  </si>
  <si>
    <t>Total number of key staff members</t>
    <phoneticPr fontId="1" type="noConversion"/>
  </si>
  <si>
    <t>Current reassessment</t>
    <phoneticPr fontId="1" type="noConversion"/>
  </si>
  <si>
    <t>What is the purpose of this application?</t>
    <phoneticPr fontId="1" type="noConversion"/>
  </si>
  <si>
    <t>3a.</t>
    <phoneticPr fontId="1" type="noConversion"/>
  </si>
  <si>
    <t>3b.</t>
    <phoneticPr fontId="1" type="noConversion"/>
  </si>
  <si>
    <t>4a.</t>
    <phoneticPr fontId="1" type="noConversion"/>
  </si>
  <si>
    <t>4b.</t>
    <phoneticPr fontId="1" type="noConversion"/>
  </si>
  <si>
    <t xml:space="preserve">Does the organisation give adequate objective evidence that its management system values experience and lessons learnt? </t>
    <phoneticPr fontId="1" type="noConversion"/>
  </si>
  <si>
    <r>
      <rPr>
        <i/>
        <sz val="12"/>
        <color rgb="FF9900FF"/>
        <rFont val="Times"/>
        <family val="1"/>
      </rPr>
      <t>(For Plan C only)</t>
    </r>
    <r>
      <rPr>
        <sz val="12"/>
        <color theme="1"/>
        <rFont val="Times"/>
        <family val="1"/>
      </rPr>
      <t xml:space="preserve"> Has the organisation established a culture valuing quality and was the training and induction system effective in inculcating such culture in new recruits?  </t>
    </r>
    <phoneticPr fontId="1" type="noConversion"/>
  </si>
  <si>
    <r>
      <rPr>
        <i/>
        <sz val="12"/>
        <color rgb="FF9900FF"/>
        <rFont val="Times"/>
        <family val="1"/>
      </rPr>
      <t>(For Plan C only)</t>
    </r>
    <r>
      <rPr>
        <sz val="12"/>
        <color theme="1"/>
        <rFont val="Times"/>
        <family val="1"/>
      </rPr>
      <t xml:space="preserve"> Does the organisation give adequate objective evidence that its management system is effective in capturing experience and lessons learnt? </t>
    </r>
    <phoneticPr fontId="1" type="noConversion"/>
  </si>
  <si>
    <t>Were corrective actions taken against significant NCs identified since the last reassessment/assessment visit satisfactorily completed within the given period of time?</t>
    <phoneticPr fontId="1" type="noConversion"/>
  </si>
  <si>
    <r>
      <rPr>
        <i/>
        <sz val="12"/>
        <color rgb="FF9900FF"/>
        <rFont val="Times"/>
        <family val="1"/>
      </rPr>
      <t>(For Plan C only)</t>
    </r>
    <r>
      <rPr>
        <sz val="12"/>
        <color theme="1"/>
        <rFont val="Times"/>
        <family val="1"/>
      </rPr>
      <t xml:space="preserve"> Does the management system have provisions in its procedures or documented contingency plans and the required resources to handle all common failures and the majority of less common failures?  </t>
    </r>
  </si>
  <si>
    <t>What is the current monitoring plan of the organisation?</t>
    <phoneticPr fontId="1" type="noConversion"/>
  </si>
  <si>
    <r>
      <rPr>
        <i/>
        <vertAlign val="superscript"/>
        <sz val="10"/>
        <color theme="1"/>
        <rFont val="Times"/>
        <family val="1"/>
      </rPr>
      <t xml:space="preserve"># </t>
    </r>
    <r>
      <rPr>
        <i/>
        <sz val="10"/>
        <color theme="1"/>
        <rFont val="Times"/>
        <family val="1"/>
      </rPr>
      <t xml:space="preserve">The legal name of the organisation applying to adopt or maintain monitoring Plan B or C. </t>
    </r>
    <phoneticPr fontId="1" type="noConversion"/>
  </si>
  <si>
    <t>Plan B:</t>
    <phoneticPr fontId="1" type="noConversion"/>
  </si>
  <si>
    <t>Plan C:</t>
    <phoneticPr fontId="1" type="noConversion"/>
  </si>
  <si>
    <r>
      <rPr>
        <i/>
        <sz val="12"/>
        <color rgb="FF9900FF"/>
        <rFont val="Times"/>
        <family val="1"/>
      </rPr>
      <t xml:space="preserve">(For Plan C only) </t>
    </r>
    <r>
      <rPr>
        <sz val="12"/>
        <color theme="1"/>
        <rFont val="Times"/>
        <family val="1"/>
      </rPr>
      <t>Has the organisation gone through at least one cycle of reassessment under monitoring Plan B for the above technical discipline(s)?</t>
    </r>
    <phoneticPr fontId="1" type="noConversion"/>
  </si>
  <si>
    <t>Name of assessment team leader:</t>
    <phoneticPr fontId="1" type="noConversion"/>
  </si>
  <si>
    <t>Signature:</t>
    <phoneticPr fontId="1" type="noConversion"/>
  </si>
  <si>
    <t>Note: You may press "ALT+ENTER" to enter a new line.</t>
    <phoneticPr fontId="1" type="noConversion"/>
  </si>
  <si>
    <r>
      <t xml:space="preserve">No. of key staff members left the organisation </t>
    </r>
    <r>
      <rPr>
        <b/>
        <sz val="12"/>
        <color theme="1"/>
        <rFont val="Times"/>
        <family val="1"/>
      </rPr>
      <t>[D]</t>
    </r>
    <phoneticPr fontId="1" type="noConversion"/>
  </si>
  <si>
    <r>
      <t xml:space="preserve">Total no. of key staff members </t>
    </r>
    <r>
      <rPr>
        <b/>
        <sz val="12"/>
        <color theme="1"/>
        <rFont val="Times"/>
        <family val="1"/>
      </rPr>
      <t>[E]</t>
    </r>
    <phoneticPr fontId="1" type="noConversion"/>
  </si>
  <si>
    <t>Comply with criteria?</t>
    <phoneticPr fontId="1" type="noConversion"/>
  </si>
  <si>
    <t>Comply with criteria?</t>
    <phoneticPr fontId="1" type="noConversion"/>
  </si>
  <si>
    <t xml:space="preserve">Current reassessment </t>
    <phoneticPr fontId="1" type="noConversion"/>
  </si>
  <si>
    <t xml:space="preserve">Monitoring activity          </t>
    <phoneticPr fontId="1" type="noConversion"/>
  </si>
  <si>
    <r>
      <t xml:space="preserve">Total number of significant NCs identified since the last reassessment </t>
    </r>
    <r>
      <rPr>
        <b/>
        <sz val="12"/>
        <color theme="1"/>
        <rFont val="Times"/>
        <family val="1"/>
      </rPr>
      <t>[I]</t>
    </r>
    <phoneticPr fontId="1" type="noConversion"/>
  </si>
  <si>
    <r>
      <t xml:space="preserve">Turnover rate </t>
    </r>
    <r>
      <rPr>
        <b/>
        <sz val="12"/>
        <color theme="1"/>
        <rFont val="Times"/>
        <family val="1"/>
      </rPr>
      <t>[= D/E*100%]</t>
    </r>
    <phoneticPr fontId="1" type="noConversion"/>
  </si>
  <si>
    <r>
      <t xml:space="preserve">Rate of recurrence </t>
    </r>
    <r>
      <rPr>
        <b/>
        <sz val="12"/>
        <color theme="1"/>
        <rFont val="Times"/>
        <family val="1"/>
      </rPr>
      <t>[= H/I*100%]</t>
    </r>
    <phoneticPr fontId="1" type="noConversion"/>
  </si>
  <si>
    <t>Applicable?</t>
  </si>
  <si>
    <t>Select</t>
  </si>
  <si>
    <r>
      <t xml:space="preserve">Last reassessment
</t>
    </r>
    <r>
      <rPr>
        <i/>
        <sz val="9.5"/>
        <color rgb="FF0000FF"/>
        <rFont val="Times"/>
        <family val="1"/>
      </rPr>
      <t>(for applying for adopting Plan B only)</t>
    </r>
    <phoneticPr fontId="1" type="noConversion"/>
  </si>
  <si>
    <r>
      <rPr>
        <i/>
        <sz val="9.5"/>
        <color theme="1"/>
        <rFont val="新細明體"/>
        <family val="1"/>
        <charset val="136"/>
      </rPr>
      <t>≤</t>
    </r>
    <r>
      <rPr>
        <i/>
        <sz val="9.5"/>
        <color theme="1"/>
        <rFont val="Times"/>
        <family val="1"/>
      </rPr>
      <t xml:space="preserve"> 2</t>
    </r>
    <phoneticPr fontId="1" type="noConversion"/>
  </si>
  <si>
    <r>
      <rPr>
        <i/>
        <sz val="9.5"/>
        <color theme="1"/>
        <rFont val="Batang"/>
        <family val="1"/>
        <charset val="129"/>
      </rPr>
      <t>≤</t>
    </r>
    <r>
      <rPr>
        <i/>
        <sz val="9.5"/>
        <color theme="1"/>
        <rFont val="Times"/>
        <family val="1"/>
      </rPr>
      <t xml:space="preserve"> 10% or 1, whichever is greater</t>
    </r>
    <phoneticPr fontId="1" type="noConversion"/>
  </si>
  <si>
    <r>
      <rPr>
        <i/>
        <sz val="9.5"/>
        <color theme="1"/>
        <rFont val="Batang"/>
        <family val="1"/>
        <charset val="129"/>
      </rPr>
      <t>≤</t>
    </r>
    <r>
      <rPr>
        <i/>
        <sz val="9.5"/>
        <color theme="1"/>
        <rFont val="Times"/>
        <family val="1"/>
      </rPr>
      <t xml:space="preserve"> 5% or 1, whichever is greater </t>
    </r>
    <r>
      <rPr>
        <i/>
        <sz val="9.5"/>
        <color rgb="FF0000FF"/>
        <rFont val="Times"/>
        <family val="1"/>
      </rPr>
      <t xml:space="preserve">(Plan B) </t>
    </r>
    <r>
      <rPr>
        <i/>
        <sz val="9.5"/>
        <color theme="1"/>
        <rFont val="Times"/>
        <family val="1"/>
      </rPr>
      <t xml:space="preserve">/
</t>
    </r>
    <r>
      <rPr>
        <i/>
        <sz val="9.5"/>
        <color theme="1"/>
        <rFont val="Batang"/>
        <family val="1"/>
        <charset val="129"/>
      </rPr>
      <t>≤</t>
    </r>
    <r>
      <rPr>
        <i/>
        <sz val="9.5"/>
        <color theme="1"/>
        <rFont val="Times"/>
        <family val="1"/>
      </rPr>
      <t xml:space="preserve"> 4% or 1, whichever is greater </t>
    </r>
    <r>
      <rPr>
        <i/>
        <sz val="9.5"/>
        <color rgb="FF9900FF"/>
        <rFont val="Times"/>
        <family val="1"/>
      </rPr>
      <t>(Plan C)</t>
    </r>
    <phoneticPr fontId="1" type="noConversion"/>
  </si>
  <si>
    <r>
      <rPr>
        <i/>
        <sz val="9.5"/>
        <color theme="1"/>
        <rFont val="新細明體"/>
        <family val="2"/>
        <charset val="136"/>
      </rPr>
      <t>≤</t>
    </r>
    <r>
      <rPr>
        <i/>
        <sz val="9.5"/>
        <color theme="1"/>
        <rFont val="Times"/>
        <family val="1"/>
      </rPr>
      <t xml:space="preserve"> 10% or 1, whichever is greater </t>
    </r>
    <r>
      <rPr>
        <i/>
        <sz val="9.5"/>
        <color rgb="FF0000FF"/>
        <rFont val="Times"/>
        <family val="1"/>
      </rPr>
      <t>(Plan B)</t>
    </r>
    <r>
      <rPr>
        <i/>
        <sz val="9.5"/>
        <color theme="1"/>
        <rFont val="Times"/>
        <family val="1"/>
      </rPr>
      <t xml:space="preserve"> 
/
</t>
    </r>
    <r>
      <rPr>
        <i/>
        <sz val="9.5"/>
        <color theme="1"/>
        <rFont val="新細明體"/>
        <family val="2"/>
        <charset val="136"/>
      </rPr>
      <t>≤</t>
    </r>
    <r>
      <rPr>
        <i/>
        <sz val="9.5"/>
        <color theme="1"/>
        <rFont val="Times"/>
        <family val="1"/>
      </rPr>
      <t xml:space="preserve"> 7% or 1, whichever is greater </t>
    </r>
    <r>
      <rPr>
        <i/>
        <sz val="9.5"/>
        <color rgb="FF9900FF"/>
        <rFont val="Times"/>
        <family val="1"/>
      </rPr>
      <t>(Plan C)</t>
    </r>
    <phoneticPr fontId="1" type="noConversion"/>
  </si>
  <si>
    <r>
      <rPr>
        <b/>
        <sz val="10"/>
        <color theme="1"/>
        <rFont val="Times"/>
        <family val="1"/>
      </rPr>
      <t>2</t>
    </r>
    <r>
      <rPr>
        <b/>
        <vertAlign val="superscript"/>
        <sz val="10"/>
        <color theme="1"/>
        <rFont val="Times"/>
        <family val="1"/>
      </rPr>
      <t>nd</t>
    </r>
    <r>
      <rPr>
        <b/>
        <sz val="10"/>
        <color theme="1"/>
        <rFont val="Times"/>
        <family val="1"/>
      </rPr>
      <t xml:space="preserve"> surveillance visit since the last reassessment</t>
    </r>
    <r>
      <rPr>
        <sz val="10"/>
        <color theme="1"/>
        <rFont val="Times"/>
        <family val="1"/>
      </rPr>
      <t xml:space="preserve">                </t>
    </r>
    <phoneticPr fontId="1" type="noConversion"/>
  </si>
  <si>
    <r>
      <rPr>
        <b/>
        <sz val="10"/>
        <color theme="1"/>
        <rFont val="Times"/>
        <family val="1"/>
      </rPr>
      <t>1</t>
    </r>
    <r>
      <rPr>
        <b/>
        <vertAlign val="superscript"/>
        <sz val="10"/>
        <color theme="1"/>
        <rFont val="Times"/>
        <family val="1"/>
      </rPr>
      <t>st</t>
    </r>
    <r>
      <rPr>
        <b/>
        <sz val="10"/>
        <color theme="1"/>
        <rFont val="Times"/>
        <family val="1"/>
      </rPr>
      <t xml:space="preserve"> surveillance visit since the last reassessment </t>
    </r>
    <phoneticPr fontId="1" type="noConversion"/>
  </si>
  <si>
    <r>
      <t xml:space="preserve">No. of activities having significant NC </t>
    </r>
    <r>
      <rPr>
        <b/>
        <sz val="11"/>
        <color theme="1"/>
        <rFont val="Times"/>
        <family val="1"/>
      </rPr>
      <t>[F]</t>
    </r>
    <phoneticPr fontId="1" type="noConversion"/>
  </si>
  <si>
    <r>
      <t>No. of accredited activities</t>
    </r>
    <r>
      <rPr>
        <b/>
        <sz val="11"/>
        <color theme="1"/>
        <rFont val="Times"/>
        <family val="1"/>
      </rPr>
      <t xml:space="preserve">       [G]</t>
    </r>
    <phoneticPr fontId="1" type="noConversion"/>
  </si>
  <si>
    <r>
      <t xml:space="preserve">% of activities having significant NC                      </t>
    </r>
    <r>
      <rPr>
        <b/>
        <sz val="11"/>
        <color theme="1"/>
        <rFont val="Times"/>
        <family val="1"/>
      </rPr>
      <t>[= F/G*100%]</t>
    </r>
    <phoneticPr fontId="1" type="noConversion"/>
  </si>
  <si>
    <t xml:space="preserve">
</t>
    <phoneticPr fontId="1" type="noConversion"/>
  </si>
  <si>
    <t>CF17</t>
    <phoneticPr fontId="1" type="noConversion"/>
  </si>
  <si>
    <t>HKCAS Monitoring Plan B/C Assessment Form</t>
    <phoneticPr fontId="1" type="noConversion"/>
  </si>
  <si>
    <t>What was the performance of the organisation in past HKCAS assessment visits?</t>
    <phoneticPr fontId="1" type="noConversion"/>
  </si>
  <si>
    <t>1.</t>
    <phoneticPr fontId="1" type="noConversion"/>
  </si>
  <si>
    <t>The technical discipline(s) to be covered in this application (i.e. certification fields for certification bodies) and other remarks:</t>
    <phoneticPr fontId="1" type="noConversion"/>
  </si>
  <si>
    <r>
      <rPr>
        <b/>
        <sz val="10"/>
        <color theme="1"/>
        <rFont val="Times"/>
        <family val="1"/>
      </rPr>
      <t>Last reassessment</t>
    </r>
    <r>
      <rPr>
        <sz val="10"/>
        <color theme="1"/>
        <rFont val="Times"/>
        <family val="1"/>
      </rPr>
      <t xml:space="preserve">                </t>
    </r>
    <r>
      <rPr>
        <i/>
        <sz val="10"/>
        <color rgb="FF0000FF"/>
        <rFont val="Times"/>
        <family val="1"/>
      </rPr>
      <t xml:space="preserve">(for applying for adopting Plan B only)              </t>
    </r>
    <phoneticPr fontId="1" type="noConversion"/>
  </si>
  <si>
    <t>WD12-28.doc (CF17)</t>
    <phoneticPr fontId="1" type="noConversion"/>
  </si>
  <si>
    <t>Page 1 of 5</t>
    <phoneticPr fontId="1" type="noConversion"/>
  </si>
  <si>
    <t>Page 2 of 5</t>
    <phoneticPr fontId="1" type="noConversion"/>
  </si>
  <si>
    <t>Page 3 of 5</t>
    <phoneticPr fontId="1" type="noConversion"/>
  </si>
  <si>
    <t>Page 4 of 5</t>
    <phoneticPr fontId="1" type="noConversion"/>
  </si>
  <si>
    <t>Page 5 of 5</t>
    <phoneticPr fontId="1" type="noConversion"/>
  </si>
  <si>
    <t>NA</t>
    <phoneticPr fontId="1" type="noConversion"/>
  </si>
  <si>
    <r>
      <rPr>
        <i/>
        <sz val="12"/>
        <color rgb="FF0000FF"/>
        <rFont val="Times"/>
        <family val="1"/>
      </rPr>
      <t>(For Plan B only)</t>
    </r>
    <r>
      <rPr>
        <sz val="12"/>
        <color theme="1"/>
        <rFont val="Times"/>
        <family val="1"/>
      </rPr>
      <t xml:space="preserve"> Has the organisation been accredited by HKAS or its MLA partner for the above technical discipline(s) for at least two years?      </t>
    </r>
    <r>
      <rPr>
        <i/>
        <sz val="12"/>
        <color rgb="FF9900FF"/>
        <rFont val="Times"/>
        <family val="1"/>
      </rPr>
      <t/>
    </r>
    <phoneticPr fontId="1" type="noConversion"/>
  </si>
  <si>
    <r>
      <rPr>
        <i/>
        <sz val="12"/>
        <color rgb="FF0000FF"/>
        <rFont val="Times"/>
        <family val="1"/>
      </rPr>
      <t>(For Plan B only)</t>
    </r>
    <r>
      <rPr>
        <sz val="12"/>
        <color theme="1"/>
        <rFont val="Times"/>
        <family val="1"/>
      </rPr>
      <t xml:space="preserve"> Was there absence of any drastic change to organisation structure and ownership of the organisation in the past 12 months?                        </t>
    </r>
    <r>
      <rPr>
        <i/>
        <sz val="12"/>
        <color rgb="FF9900FF"/>
        <rFont val="Times"/>
        <family val="1"/>
      </rPr>
      <t/>
    </r>
    <phoneticPr fontId="1" type="noConversion"/>
  </si>
  <si>
    <r>
      <rPr>
        <i/>
        <sz val="12"/>
        <color rgb="FF9900FF"/>
        <rFont val="Times"/>
        <family val="1"/>
      </rPr>
      <t>(For Plan C only)</t>
    </r>
    <r>
      <rPr>
        <sz val="12"/>
        <color rgb="FF9900FF"/>
        <rFont val="Times"/>
        <family val="1"/>
      </rPr>
      <t xml:space="preserve"> </t>
    </r>
    <r>
      <rPr>
        <sz val="12"/>
        <color theme="1"/>
        <rFont val="Times"/>
        <family val="1"/>
      </rPr>
      <t>Was there absence of any drastic change to organisation structure and ownership of the organisation in the past 24 months?</t>
    </r>
    <phoneticPr fontId="1" type="noConversion"/>
  </si>
  <si>
    <t>5.</t>
    <phoneticPr fontId="1" type="noConversion"/>
  </si>
  <si>
    <t>6.</t>
    <phoneticPr fontId="1" type="noConversion"/>
  </si>
  <si>
    <t>7.</t>
    <phoneticPr fontId="1" type="noConversion"/>
  </si>
  <si>
    <t>8a.</t>
    <phoneticPr fontId="1" type="noConversion"/>
  </si>
  <si>
    <t>8b.</t>
    <phoneticPr fontId="1" type="noConversion"/>
  </si>
  <si>
    <t>9.</t>
    <phoneticPr fontId="1" type="noConversion"/>
  </si>
  <si>
    <r>
      <rPr>
        <i/>
        <sz val="12"/>
        <color rgb="FF0000FF"/>
        <rFont val="Times"/>
        <family val="1"/>
      </rPr>
      <t>(For Plan B only)</t>
    </r>
    <r>
      <rPr>
        <sz val="12"/>
        <color theme="1"/>
        <rFont val="Times"/>
        <family val="1"/>
      </rPr>
      <t xml:space="preserve"> Does the management system have provisions in its procedures or documented contingency plan and the required resources to handle all common failures?                                                                      </t>
    </r>
    <phoneticPr fontId="1" type="noConversion"/>
  </si>
  <si>
    <t>NA</t>
    <phoneticPr fontId="1" type="noConversion"/>
  </si>
  <si>
    <t>10.</t>
    <phoneticPr fontId="1" type="noConversion"/>
  </si>
  <si>
    <t>11.</t>
    <phoneticPr fontId="1" type="noConversion"/>
  </si>
  <si>
    <t>12.</t>
    <phoneticPr fontId="1" type="noConversion"/>
  </si>
  <si>
    <t>14.</t>
    <phoneticPr fontId="1" type="noConversion"/>
  </si>
  <si>
    <t>15.</t>
    <phoneticPr fontId="1" type="noConversion"/>
  </si>
  <si>
    <t>16.</t>
    <phoneticPr fontId="1" type="noConversion"/>
  </si>
  <si>
    <t>Criteria on recurrence of significant NCs:</t>
    <phoneticPr fontId="1" type="noConversion"/>
  </si>
  <si>
    <t>17.</t>
    <phoneticPr fontId="1" type="noConversion"/>
  </si>
  <si>
    <t>12.08.2020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</si>
</sst>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809]d\ mmmm\ yyyy;@"/>
  </numFmts>
  <fonts count="56">
    <font>
      <sz val="12"/>
      <color theme="1"/>
      <name val="新細明體"/>
      <family val="2"/>
      <charset val="136"/>
      <scheme val="minor"/>
    </font>
    <font>
      <sz val="9"/>
      <name val="新細明體"/>
      <family val="2"/>
      <charset val="136"/>
      <scheme val="minor"/>
    </font>
    <font>
      <sz val="9"/>
      <name val="新細明體"/>
      <family val="1"/>
      <charset val="136"/>
    </font>
    <font>
      <b/>
      <sz val="12"/>
      <color theme="1"/>
      <name val="Times New Roman"/>
      <family val="1"/>
    </font>
    <font>
      <b/>
      <u/>
      <sz val="12"/>
      <color theme="1"/>
      <name val="Times"/>
      <family val="1"/>
    </font>
    <font>
      <b/>
      <sz val="12"/>
      <color theme="1"/>
      <name val="Times"/>
      <family val="1"/>
    </font>
    <font>
      <sz val="12"/>
      <color theme="1"/>
      <name val="Times"/>
      <family val="1"/>
    </font>
    <font>
      <i/>
      <sz val="11"/>
      <color theme="1"/>
      <name val="Times"/>
      <family val="1"/>
    </font>
    <font>
      <i/>
      <sz val="11"/>
      <color theme="1"/>
      <name val="新細明體"/>
      <family val="2"/>
      <charset val="136"/>
      <scheme val="minor"/>
    </font>
    <font>
      <sz val="11"/>
      <color theme="1"/>
      <name val="新細明體"/>
      <family val="2"/>
      <charset val="136"/>
      <scheme val="minor"/>
    </font>
    <font>
      <sz val="10"/>
      <color theme="1"/>
      <name val="Times"/>
      <family val="1"/>
    </font>
    <font>
      <sz val="10"/>
      <color theme="1"/>
      <name val="新細明體"/>
      <family val="2"/>
      <charset val="136"/>
      <scheme val="minor"/>
    </font>
    <font>
      <b/>
      <sz val="10"/>
      <color theme="1"/>
      <name val="Times"/>
      <family val="1"/>
    </font>
    <font>
      <b/>
      <sz val="10"/>
      <color theme="1"/>
      <name val="新細明體"/>
      <family val="2"/>
      <charset val="136"/>
      <scheme val="minor"/>
    </font>
    <font>
      <i/>
      <vertAlign val="superscript"/>
      <sz val="10"/>
      <color theme="1"/>
      <name val="Times"/>
      <family val="1"/>
    </font>
    <font>
      <i/>
      <sz val="12"/>
      <color theme="1"/>
      <name val="Times"/>
      <family val="1"/>
    </font>
    <font>
      <sz val="12"/>
      <color theme="1"/>
      <name val="新細明體"/>
      <family val="2"/>
      <charset val="136"/>
      <scheme val="minor"/>
    </font>
    <font>
      <b/>
      <sz val="11"/>
      <color theme="1"/>
      <name val="Times"/>
      <family val="1"/>
    </font>
    <font>
      <b/>
      <sz val="12"/>
      <color theme="1"/>
      <name val="新細明體"/>
      <family val="2"/>
      <charset val="136"/>
      <scheme val="minor"/>
    </font>
    <font>
      <sz val="11"/>
      <color theme="1"/>
      <name val="Times"/>
      <family val="1"/>
    </font>
    <font>
      <i/>
      <sz val="11"/>
      <color theme="1"/>
      <name val="Times New Roman"/>
      <family val="1"/>
    </font>
    <font>
      <i/>
      <sz val="11"/>
      <color theme="1"/>
      <name val="Batang"/>
      <family val="1"/>
      <charset val="129"/>
    </font>
    <font>
      <b/>
      <sz val="16"/>
      <color theme="1"/>
      <name val="Times"/>
      <family val="1"/>
    </font>
    <font>
      <b/>
      <vertAlign val="superscript"/>
      <sz val="12"/>
      <color theme="1"/>
      <name val="Times"/>
      <family val="1"/>
    </font>
    <font>
      <i/>
      <sz val="10"/>
      <color theme="1"/>
      <name val="Times"/>
      <family val="1"/>
    </font>
    <font>
      <i/>
      <sz val="12"/>
      <color rgb="FF9900FF"/>
      <name val="Times"/>
      <family val="1"/>
    </font>
    <font>
      <sz val="12"/>
      <color rgb="FF9900FF"/>
      <name val="Times"/>
      <family val="1"/>
    </font>
    <font>
      <i/>
      <sz val="10"/>
      <color rgb="FF0000FF"/>
      <name val="Times"/>
      <family val="1"/>
    </font>
    <font>
      <i/>
      <sz val="11"/>
      <color rgb="FF0000FF"/>
      <name val="Times"/>
      <family val="1"/>
    </font>
    <font>
      <i/>
      <sz val="11"/>
      <color rgb="FF9900FF"/>
      <name val="Times"/>
      <family val="1"/>
    </font>
    <font>
      <i/>
      <sz val="11"/>
      <color theme="1"/>
      <name val="新細明體"/>
      <family val="1"/>
      <charset val="136"/>
    </font>
    <font>
      <b/>
      <sz val="12"/>
      <color rgb="FF0000FF"/>
      <name val="Times"/>
      <family val="1"/>
    </font>
    <font>
      <b/>
      <sz val="12"/>
      <color rgb="FF9900FF"/>
      <name val="Times"/>
      <family val="1"/>
    </font>
    <font>
      <b/>
      <sz val="12"/>
      <color rgb="FFFF0000"/>
      <name val="Calibri"/>
      <family val="2"/>
    </font>
    <font>
      <b/>
      <sz val="11"/>
      <color rgb="FFFF0000"/>
      <name val="Calibri"/>
      <family val="2"/>
    </font>
    <font>
      <b/>
      <sz val="12"/>
      <color rgb="FFFF0000"/>
      <name val="Times"/>
      <family val="1"/>
    </font>
    <font>
      <i/>
      <sz val="11"/>
      <color theme="1"/>
      <name val="Times+"/>
    </font>
    <font>
      <i/>
      <sz val="11"/>
      <color theme="1"/>
      <name val="Times+"/>
      <family val="1"/>
    </font>
    <font>
      <i/>
      <sz val="11"/>
      <color rgb="FF0000FF"/>
      <name val="Times+"/>
      <family val="1"/>
    </font>
    <font>
      <i/>
      <sz val="11"/>
      <color rgb="FF9900FF"/>
      <name val="Times+"/>
      <family val="1"/>
    </font>
    <font>
      <sz val="12"/>
      <color theme="1"/>
      <name val="Times+"/>
      <family val="1"/>
    </font>
    <font>
      <i/>
      <sz val="12"/>
      <color theme="1"/>
      <name val="新細明體"/>
      <family val="2"/>
      <charset val="136"/>
      <scheme val="minor"/>
    </font>
    <font>
      <i/>
      <sz val="10"/>
      <color rgb="FF9900FF"/>
      <name val="Times"/>
      <family val="1"/>
    </font>
    <font>
      <b/>
      <i/>
      <sz val="10"/>
      <color theme="1"/>
      <name val="Times"/>
      <family val="1"/>
    </font>
    <font>
      <b/>
      <i/>
      <sz val="12"/>
      <color theme="1"/>
      <name val="新細明體"/>
      <family val="2"/>
      <charset val="136"/>
      <scheme val="minor"/>
    </font>
    <font>
      <sz val="8"/>
      <color theme="1"/>
      <name val="Times"/>
      <family val="1"/>
    </font>
    <font>
      <sz val="8"/>
      <color theme="1"/>
      <name val="新細明體"/>
      <family val="2"/>
      <charset val="136"/>
      <scheme val="minor"/>
    </font>
    <font>
      <i/>
      <sz val="9.5"/>
      <color theme="1"/>
      <name val="Times"/>
      <family val="1"/>
    </font>
    <font>
      <i/>
      <sz val="9.5"/>
      <color theme="1"/>
      <name val="新細明體"/>
      <family val="2"/>
      <charset val="136"/>
    </font>
    <font>
      <i/>
      <sz val="9.5"/>
      <color rgb="FF0000FF"/>
      <name val="Times"/>
      <family val="1"/>
    </font>
    <font>
      <i/>
      <sz val="9.5"/>
      <color rgb="FF9900FF"/>
      <name val="Times"/>
      <family val="1"/>
    </font>
    <font>
      <sz val="9.5"/>
      <color theme="1"/>
      <name val="Times"/>
      <family val="1"/>
    </font>
    <font>
      <i/>
      <sz val="9.5"/>
      <color theme="1"/>
      <name val="Batang"/>
      <family val="1"/>
      <charset val="129"/>
    </font>
    <font>
      <i/>
      <sz val="9.5"/>
      <color theme="1"/>
      <name val="新細明體"/>
      <family val="1"/>
      <charset val="136"/>
    </font>
    <font>
      <b/>
      <vertAlign val="superscript"/>
      <sz val="10"/>
      <color theme="1"/>
      <name val="Times"/>
      <family val="1"/>
    </font>
    <font>
      <i/>
      <sz val="12"/>
      <color rgb="FF0000FF"/>
      <name val="Times"/>
      <family val="1"/>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6" tint="0.59999389629810485"/>
        <bgColor indexed="65"/>
      </patternFill>
    </fill>
    <fill>
      <patternFill patternType="solid">
        <fgColor theme="8" tint="0.59999389629810485"/>
        <bgColor indexed="64"/>
      </patternFill>
    </fill>
    <fill>
      <patternFill patternType="solid">
        <fgColor theme="7"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0" fontId="16" fillId="4" borderId="0" applyNumberFormat="0" applyBorder="0" applyAlignment="0" applyProtection="0">
      <alignment vertical="center"/>
    </xf>
  </cellStyleXfs>
  <cellXfs count="301">
    <xf numFmtId="0" fontId="0" fillId="0" borderId="0" xfId="0">
      <alignment vertical="center"/>
    </xf>
    <xf numFmtId="0" fontId="6" fillId="2" borderId="1"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wrapText="1"/>
      <protection locked="0"/>
    </xf>
    <xf numFmtId="0" fontId="6" fillId="0" borderId="0" xfId="0" applyFont="1" applyAlignment="1" applyProtection="1">
      <alignment horizontal="left" vertical="top" wrapText="1"/>
    </xf>
    <xf numFmtId="0" fontId="10" fillId="0" borderId="0" xfId="0" applyFont="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5" fillId="0" borderId="21" xfId="0" applyFont="1" applyBorder="1" applyAlignment="1" applyProtection="1">
      <alignment horizontal="center" vertical="top" wrapText="1"/>
    </xf>
    <xf numFmtId="0" fontId="5" fillId="0" borderId="20" xfId="0" applyFont="1" applyBorder="1" applyAlignment="1" applyProtection="1">
      <alignment horizontal="center" vertical="top" wrapText="1"/>
    </xf>
    <xf numFmtId="0" fontId="6" fillId="0" borderId="0" xfId="0" applyFont="1" applyFill="1" applyAlignment="1" applyProtection="1">
      <alignment horizontal="left" vertical="top"/>
    </xf>
    <xf numFmtId="0" fontId="3" fillId="0" borderId="0" xfId="0" applyFont="1" applyFill="1" applyAlignment="1" applyProtection="1">
      <alignment vertical="center" wrapText="1"/>
    </xf>
    <xf numFmtId="0" fontId="0" fillId="0" borderId="0" xfId="0" applyFill="1" applyAlignment="1" applyProtection="1">
      <alignment horizontal="center" vertical="top"/>
    </xf>
    <xf numFmtId="0" fontId="3"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10" fillId="0" borderId="0" xfId="0" applyFont="1" applyFill="1" applyBorder="1" applyAlignment="1" applyProtection="1">
      <alignment horizontal="left" vertical="top" wrapText="1" readingOrder="1"/>
    </xf>
    <xf numFmtId="0" fontId="13"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10"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0" fontId="17" fillId="2" borderId="0" xfId="1" applyFont="1" applyFill="1" applyAlignment="1" applyProtection="1">
      <alignment horizontal="center" vertical="center" wrapText="1"/>
      <protection locked="0"/>
    </xf>
    <xf numFmtId="0" fontId="3" fillId="2" borderId="0" xfId="0" applyFont="1" applyFill="1" applyAlignment="1" applyProtection="1">
      <alignment horizontal="center" vertical="top" wrapText="1"/>
      <protection locked="0"/>
    </xf>
    <xf numFmtId="0" fontId="5" fillId="3" borderId="21" xfId="0" applyFont="1" applyFill="1" applyBorder="1" applyAlignment="1" applyProtection="1">
      <alignment horizontal="center" vertical="top"/>
    </xf>
    <xf numFmtId="0" fontId="5" fillId="0" borderId="21" xfId="0" applyFont="1" applyBorder="1" applyAlignment="1" applyProtection="1">
      <alignment horizontal="center" vertical="top"/>
    </xf>
    <xf numFmtId="0" fontId="5" fillId="0" borderId="20" xfId="0" applyFont="1" applyBorder="1" applyAlignment="1" applyProtection="1">
      <alignment horizontal="center" vertical="top"/>
    </xf>
    <xf numFmtId="0" fontId="5" fillId="3" borderId="20" xfId="0" applyFont="1" applyFill="1" applyBorder="1" applyAlignment="1" applyProtection="1">
      <alignment horizontal="center" vertical="top"/>
    </xf>
    <xf numFmtId="0" fontId="5" fillId="3" borderId="21" xfId="0" applyFont="1" applyFill="1" applyBorder="1" applyAlignment="1" applyProtection="1">
      <alignment horizontal="center" vertical="center"/>
    </xf>
    <xf numFmtId="0" fontId="5" fillId="0" borderId="21"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3"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3" xfId="0" applyFont="1" applyBorder="1" applyAlignment="1" applyProtection="1">
      <alignment horizontal="center" vertical="top"/>
    </xf>
    <xf numFmtId="0" fontId="5" fillId="0" borderId="2" xfId="0" applyFont="1" applyBorder="1" applyAlignment="1" applyProtection="1">
      <alignment horizontal="center" vertical="top"/>
    </xf>
    <xf numFmtId="0" fontId="6" fillId="0" borderId="0" xfId="0" applyFont="1" applyAlignment="1" applyProtection="1">
      <alignment horizontal="left" vertical="top"/>
    </xf>
    <xf numFmtId="0" fontId="0" fillId="0" borderId="0" xfId="0" applyBorder="1" applyAlignment="1" applyProtection="1">
      <alignment horizontal="left" vertical="top" wrapText="1"/>
    </xf>
    <xf numFmtId="0" fontId="11" fillId="0" borderId="0" xfId="0" applyFont="1" applyBorder="1" applyAlignment="1" applyProtection="1">
      <alignment horizontal="left" vertical="top" wrapText="1"/>
    </xf>
    <xf numFmtId="0" fontId="22" fillId="0" borderId="0" xfId="0" applyFont="1" applyAlignment="1" applyProtection="1">
      <alignment horizontal="left" vertical="top"/>
    </xf>
    <xf numFmtId="0" fontId="5" fillId="0" borderId="0" xfId="0" applyFont="1" applyBorder="1" applyAlignment="1" applyProtection="1">
      <alignment horizontal="center" vertical="top"/>
    </xf>
    <xf numFmtId="0" fontId="5" fillId="0" borderId="0" xfId="0" applyFont="1" applyAlignment="1" applyProtection="1">
      <alignment horizontal="center" vertical="top" wrapText="1"/>
    </xf>
    <xf numFmtId="0" fontId="0" fillId="0" borderId="0" xfId="0" applyBorder="1" applyAlignment="1" applyProtection="1">
      <alignment vertical="top"/>
    </xf>
    <xf numFmtId="0" fontId="5" fillId="0" borderId="0" xfId="0" applyFont="1" applyAlignment="1" applyProtection="1">
      <alignment horizontal="center" vertical="center" wrapText="1"/>
    </xf>
    <xf numFmtId="0" fontId="0" fillId="0" borderId="0" xfId="0" applyAlignment="1" applyProtection="1">
      <alignment horizontal="center" vertical="center" wrapText="1"/>
    </xf>
    <xf numFmtId="0" fontId="0" fillId="0" borderId="0" xfId="0" applyBorder="1" applyAlignment="1" applyProtection="1">
      <alignment horizontal="center" vertical="center" wrapText="1"/>
    </xf>
    <xf numFmtId="0" fontId="6" fillId="0" borderId="23" xfId="0" applyFont="1" applyBorder="1" applyAlignment="1" applyProtection="1">
      <alignment horizontal="center" vertical="center"/>
    </xf>
    <xf numFmtId="0" fontId="5" fillId="0" borderId="0" xfId="0" applyFont="1" applyAlignment="1" applyProtection="1">
      <alignment horizontal="left" vertical="center" wrapText="1"/>
    </xf>
    <xf numFmtId="0" fontId="6" fillId="0" borderId="0" xfId="0" applyFont="1" applyBorder="1" applyAlignment="1" applyProtection="1">
      <alignment horizontal="left" vertical="top" wrapText="1"/>
    </xf>
    <xf numFmtId="0" fontId="5" fillId="0" borderId="0" xfId="0" applyFont="1" applyAlignment="1" applyProtection="1">
      <alignment horizontal="left" vertical="top"/>
    </xf>
    <xf numFmtId="0" fontId="6" fillId="0" borderId="0" xfId="0" applyFont="1" applyBorder="1" applyAlignment="1" applyProtection="1">
      <alignment horizontal="center" vertical="top"/>
    </xf>
    <xf numFmtId="0" fontId="5" fillId="0" borderId="19" xfId="0" applyFont="1" applyBorder="1" applyAlignment="1" applyProtection="1">
      <alignment horizontal="center" vertical="top"/>
    </xf>
    <xf numFmtId="0" fontId="0" fillId="0" borderId="0" xfId="0" applyAlignment="1" applyProtection="1">
      <alignment horizontal="left" vertical="top" wrapText="1"/>
    </xf>
    <xf numFmtId="0" fontId="6" fillId="0" borderId="1" xfId="0" applyFont="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15" fillId="0" borderId="0" xfId="0" applyFont="1" applyAlignment="1" applyProtection="1">
      <alignment horizontal="left" vertical="top"/>
    </xf>
    <xf numFmtId="0" fontId="6" fillId="0" borderId="0" xfId="0" applyFont="1" applyBorder="1" applyAlignment="1" applyProtection="1">
      <alignment horizontal="left" vertical="top"/>
    </xf>
    <xf numFmtId="0" fontId="6" fillId="0" borderId="0" xfId="0" applyFont="1" applyAlignment="1" applyProtection="1">
      <alignment horizontal="left" vertical="top" wrapText="1"/>
    </xf>
    <xf numFmtId="0" fontId="6" fillId="0" borderId="0" xfId="0" applyFont="1" applyAlignment="1" applyProtection="1">
      <alignment horizontal="left" vertical="top"/>
    </xf>
    <xf numFmtId="49" fontId="5" fillId="0" borderId="0" xfId="0" applyNumberFormat="1" applyFont="1" applyAlignment="1" applyProtection="1">
      <alignment horizontal="left" vertical="top"/>
    </xf>
    <xf numFmtId="0" fontId="5" fillId="0" borderId="3" xfId="0" applyFont="1" applyBorder="1" applyAlignment="1" applyProtection="1">
      <alignment horizontal="center" vertical="top" wrapText="1"/>
    </xf>
    <xf numFmtId="0" fontId="5" fillId="0" borderId="2" xfId="0" applyFont="1" applyBorder="1" applyAlignment="1" applyProtection="1">
      <alignment horizontal="center" vertical="top" wrapText="1"/>
    </xf>
    <xf numFmtId="0" fontId="6" fillId="0" borderId="0" xfId="0" applyFont="1" applyAlignment="1" applyProtection="1">
      <alignment horizontal="left" vertical="top"/>
    </xf>
    <xf numFmtId="0" fontId="31" fillId="5" borderId="1" xfId="0" applyFont="1" applyFill="1" applyBorder="1" applyAlignment="1" applyProtection="1">
      <alignment horizontal="center" vertical="top"/>
    </xf>
    <xf numFmtId="0" fontId="32" fillId="6" borderId="1" xfId="0" applyFont="1" applyFill="1" applyBorder="1" applyAlignment="1" applyProtection="1">
      <alignment horizontal="center" vertical="top"/>
    </xf>
    <xf numFmtId="0" fontId="6" fillId="0" borderId="0" xfId="0" applyFont="1" applyAlignment="1" applyProtection="1">
      <alignment horizontal="left" vertical="top" wrapText="1"/>
    </xf>
    <xf numFmtId="0" fontId="0" fillId="0" borderId="0" xfId="0" applyAlignment="1" applyProtection="1">
      <alignment horizontal="left" vertical="top" wrapText="1"/>
    </xf>
    <xf numFmtId="0" fontId="6" fillId="0" borderId="0" xfId="0" applyFont="1" applyAlignment="1" applyProtection="1">
      <alignment horizontal="left" vertical="top" wrapText="1"/>
    </xf>
    <xf numFmtId="0" fontId="0" fillId="0" borderId="0" xfId="0" applyAlignment="1" applyProtection="1">
      <alignment horizontal="left" vertical="top" wrapText="1"/>
    </xf>
    <xf numFmtId="0" fontId="6" fillId="0" borderId="0" xfId="0" applyFont="1" applyAlignment="1" applyProtection="1">
      <alignment horizontal="left" vertical="top"/>
    </xf>
    <xf numFmtId="0" fontId="19" fillId="3" borderId="25" xfId="0" applyFont="1" applyFill="1" applyBorder="1" applyAlignment="1" applyProtection="1">
      <alignment horizontal="left" vertical="top" wrapText="1"/>
    </xf>
    <xf numFmtId="0" fontId="19" fillId="3" borderId="25" xfId="0" applyFont="1" applyFill="1" applyBorder="1" applyAlignment="1" applyProtection="1">
      <alignment horizontal="center" vertical="top"/>
    </xf>
    <xf numFmtId="0" fontId="6" fillId="3" borderId="20" xfId="0" applyFont="1" applyFill="1" applyBorder="1" applyAlignment="1" applyProtection="1">
      <alignment horizontal="left" vertical="top"/>
    </xf>
    <xf numFmtId="0" fontId="6" fillId="3" borderId="25" xfId="0" applyFont="1" applyFill="1" applyBorder="1" applyAlignment="1" applyProtection="1">
      <alignment horizontal="left" vertical="top"/>
    </xf>
    <xf numFmtId="0" fontId="6" fillId="3" borderId="0" xfId="0" applyFont="1" applyFill="1" applyBorder="1" applyAlignment="1" applyProtection="1">
      <alignment horizontal="left" vertical="top"/>
    </xf>
    <xf numFmtId="0" fontId="6" fillId="3" borderId="26" xfId="0" applyFont="1" applyFill="1" applyBorder="1" applyAlignment="1" applyProtection="1">
      <alignment horizontal="left" vertical="top"/>
    </xf>
    <xf numFmtId="0" fontId="6" fillId="0" borderId="0" xfId="0" applyFont="1" applyAlignment="1" applyProtection="1">
      <alignment horizontal="left" vertical="top" wrapText="1"/>
    </xf>
    <xf numFmtId="0" fontId="6" fillId="0" borderId="0" xfId="0" applyFont="1" applyAlignment="1" applyProtection="1">
      <alignment horizontal="left" vertical="top"/>
    </xf>
    <xf numFmtId="49" fontId="5" fillId="0" borderId="0" xfId="0" applyNumberFormat="1" applyFont="1" applyAlignment="1" applyProtection="1">
      <alignment horizontal="left" vertical="center"/>
    </xf>
    <xf numFmtId="0" fontId="4" fillId="0" borderId="0" xfId="0" applyFont="1" applyAlignment="1" applyProtection="1">
      <alignment horizontal="left" vertical="center" wrapText="1"/>
    </xf>
    <xf numFmtId="0" fontId="5"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6" fillId="0" borderId="0" xfId="0" applyFont="1" applyAlignment="1" applyProtection="1">
      <alignment horizontal="left" vertical="center"/>
    </xf>
    <xf numFmtId="0" fontId="0" fillId="0" borderId="0" xfId="0" applyFill="1" applyAlignment="1" applyProtection="1">
      <alignment horizontal="center" vertical="center"/>
    </xf>
    <xf numFmtId="0" fontId="33" fillId="0" borderId="0" xfId="0" applyFont="1" applyBorder="1" applyAlignment="1" applyProtection="1">
      <alignment horizontal="left" vertical="top"/>
    </xf>
    <xf numFmtId="0" fontId="0" fillId="0" borderId="0" xfId="0" applyBorder="1" applyAlignment="1">
      <alignment vertical="top"/>
    </xf>
    <xf numFmtId="0" fontId="6" fillId="0" borderId="0" xfId="0" applyFont="1" applyBorder="1" applyAlignment="1" applyProtection="1">
      <alignment horizontal="left" vertical="center"/>
    </xf>
    <xf numFmtId="0" fontId="0" fillId="0" borderId="0" xfId="0" applyBorder="1" applyAlignment="1" applyProtection="1">
      <alignment horizontal="left" vertical="center" wrapText="1"/>
    </xf>
    <xf numFmtId="10" fontId="5" fillId="3" borderId="1" xfId="0" applyNumberFormat="1" applyFont="1" applyFill="1" applyBorder="1" applyAlignment="1" applyProtection="1">
      <alignment horizontal="center" vertical="center"/>
    </xf>
    <xf numFmtId="0" fontId="12" fillId="0" borderId="21" xfId="0" applyFont="1" applyBorder="1" applyAlignment="1" applyProtection="1">
      <alignment horizontal="center" vertical="center" wrapText="1"/>
    </xf>
    <xf numFmtId="0" fontId="24" fillId="3" borderId="13" xfId="0" applyFont="1" applyFill="1" applyBorder="1" applyAlignment="1" applyProtection="1">
      <alignment horizontal="center" vertical="center" wrapText="1"/>
    </xf>
    <xf numFmtId="0" fontId="10" fillId="2" borderId="37" xfId="0" applyNumberFormat="1" applyFont="1" applyFill="1" applyBorder="1" applyAlignment="1" applyProtection="1">
      <alignment horizontal="center" vertical="center" wrapText="1"/>
      <protection locked="0"/>
    </xf>
    <xf numFmtId="0" fontId="10" fillId="0" borderId="28" xfId="0" applyFont="1" applyBorder="1" applyAlignment="1" applyProtection="1">
      <alignment horizontal="center" vertical="center" wrapText="1"/>
    </xf>
    <xf numFmtId="0" fontId="27" fillId="3" borderId="16" xfId="0" applyFont="1" applyFill="1" applyBorder="1" applyAlignment="1" applyProtection="1">
      <alignment horizontal="center" vertical="center"/>
    </xf>
    <xf numFmtId="0" fontId="42" fillId="3" borderId="11" xfId="0" applyFont="1" applyFill="1" applyBorder="1" applyAlignment="1" applyProtection="1">
      <alignment horizontal="center" vertical="center" wrapText="1"/>
    </xf>
    <xf numFmtId="0" fontId="43" fillId="3" borderId="11" xfId="0" applyFont="1" applyFill="1" applyBorder="1" applyAlignment="1" applyProtection="1">
      <alignment horizontal="center" vertical="center" wrapText="1"/>
    </xf>
    <xf numFmtId="0" fontId="43" fillId="3" borderId="8" xfId="0" applyFont="1" applyFill="1" applyBorder="1" applyAlignment="1" applyProtection="1">
      <alignment horizontal="center" vertical="center" wrapText="1"/>
    </xf>
    <xf numFmtId="0" fontId="6" fillId="0" borderId="0" xfId="0" applyFont="1" applyAlignment="1" applyProtection="1">
      <alignment horizontal="left" vertical="top" wrapText="1"/>
    </xf>
    <xf numFmtId="0" fontId="6" fillId="0" borderId="0" xfId="0" applyFont="1" applyAlignment="1" applyProtection="1">
      <alignment horizontal="left" vertical="top" wrapText="1"/>
    </xf>
    <xf numFmtId="0" fontId="6" fillId="0" borderId="0" xfId="0" applyFont="1" applyAlignment="1" applyProtection="1">
      <alignment horizontal="left" vertical="top" wrapText="1"/>
    </xf>
    <xf numFmtId="0" fontId="45" fillId="0" borderId="23" xfId="0" applyFont="1" applyBorder="1" applyAlignment="1" applyProtection="1">
      <alignment horizontal="center" wrapText="1"/>
    </xf>
    <xf numFmtId="0" fontId="45" fillId="0" borderId="0" xfId="0" applyFont="1" applyBorder="1" applyAlignment="1" applyProtection="1">
      <alignment horizontal="center" wrapText="1"/>
    </xf>
    <xf numFmtId="0" fontId="46" fillId="0" borderId="0" xfId="0" applyFont="1" applyBorder="1" applyAlignment="1" applyProtection="1">
      <alignment horizontal="center" wrapText="1"/>
    </xf>
    <xf numFmtId="0" fontId="45" fillId="0" borderId="0" xfId="0" applyFont="1" applyBorder="1" applyAlignment="1" applyProtection="1">
      <alignment horizontal="right" wrapText="1"/>
    </xf>
    <xf numFmtId="0" fontId="46" fillId="0" borderId="0" xfId="0" applyFont="1" applyBorder="1" applyAlignment="1" applyProtection="1">
      <alignment horizontal="right" wrapText="1"/>
    </xf>
    <xf numFmtId="0" fontId="0" fillId="0" borderId="2" xfId="0" applyBorder="1" applyAlignment="1" applyProtection="1">
      <alignment horizontal="left" vertical="top"/>
    </xf>
    <xf numFmtId="0" fontId="45" fillId="0" borderId="0" xfId="0" applyFont="1" applyBorder="1" applyAlignment="1" applyProtection="1">
      <alignment horizontal="left" wrapText="1"/>
    </xf>
    <xf numFmtId="0" fontId="46" fillId="0" borderId="0" xfId="0" applyFont="1" applyAlignment="1" applyProtection="1">
      <alignment horizontal="left" wrapText="1"/>
    </xf>
    <xf numFmtId="0" fontId="6" fillId="0" borderId="0" xfId="0" applyFont="1" applyAlignment="1" applyProtection="1">
      <alignment horizontal="left" vertical="top" wrapText="1"/>
    </xf>
    <xf numFmtId="0" fontId="6" fillId="0" borderId="19" xfId="0" applyFont="1" applyBorder="1" applyAlignment="1" applyProtection="1">
      <alignment horizontal="left" vertical="top" wrapText="1"/>
    </xf>
    <xf numFmtId="0" fontId="0" fillId="0" borderId="19" xfId="0" applyBorder="1" applyAlignment="1" applyProtection="1">
      <alignment horizontal="left" vertical="top" wrapText="1"/>
    </xf>
    <xf numFmtId="0" fontId="12" fillId="0" borderId="1"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xf>
    <xf numFmtId="0" fontId="47" fillId="0" borderId="1" xfId="0" applyFont="1" applyBorder="1" applyAlignment="1" applyProtection="1">
      <alignment horizontal="center" vertical="center" wrapText="1"/>
    </xf>
    <xf numFmtId="0" fontId="47" fillId="0" borderId="1" xfId="0" applyFont="1" applyBorder="1" applyAlignment="1" applyProtection="1">
      <alignment horizontal="center" vertical="center"/>
    </xf>
    <xf numFmtId="0" fontId="19" fillId="0" borderId="9" xfId="0" applyFont="1" applyBorder="1" applyAlignment="1" applyProtection="1">
      <alignment horizontal="center" vertical="center" wrapText="1"/>
    </xf>
    <xf numFmtId="0" fontId="9" fillId="0" borderId="19" xfId="0" applyFont="1" applyFill="1" applyBorder="1" applyAlignment="1" applyProtection="1">
      <alignment horizontal="left" vertical="center" wrapText="1"/>
    </xf>
    <xf numFmtId="10" fontId="19" fillId="0" borderId="19" xfId="0" applyNumberFormat="1" applyFont="1" applyFill="1" applyBorder="1" applyAlignment="1" applyProtection="1">
      <alignment horizontal="center" vertical="center" wrapText="1"/>
    </xf>
    <xf numFmtId="10" fontId="19" fillId="0" borderId="19" xfId="0" applyNumberFormat="1" applyFont="1" applyFill="1" applyBorder="1" applyAlignment="1" applyProtection="1">
      <alignment vertical="center"/>
    </xf>
    <xf numFmtId="0" fontId="7" fillId="0" borderId="19" xfId="0" applyFont="1" applyFill="1" applyBorder="1" applyAlignment="1" applyProtection="1">
      <alignment horizontal="left" vertical="center"/>
    </xf>
    <xf numFmtId="0" fontId="5" fillId="3" borderId="21" xfId="0" applyFont="1" applyFill="1" applyBorder="1" applyAlignment="1" applyProtection="1">
      <alignment horizontal="center" vertical="center"/>
    </xf>
    <xf numFmtId="0" fontId="0" fillId="0" borderId="21" xfId="0" applyBorder="1" applyAlignment="1">
      <alignment horizontal="center" vertical="center"/>
    </xf>
    <xf numFmtId="0" fontId="43" fillId="3" borderId="9" xfId="0" applyFont="1" applyFill="1" applyBorder="1" applyAlignment="1" applyProtection="1">
      <alignment horizontal="center" vertical="center" wrapText="1"/>
    </xf>
    <xf numFmtId="0" fontId="41" fillId="0" borderId="32" xfId="0" applyFont="1" applyBorder="1" applyAlignment="1">
      <alignment horizontal="center" vertical="center" wrapText="1"/>
    </xf>
    <xf numFmtId="0" fontId="43" fillId="3" borderId="17" xfId="0" applyFont="1" applyFill="1" applyBorder="1" applyAlignment="1" applyProtection="1">
      <alignment horizontal="center" vertical="center" wrapText="1"/>
    </xf>
    <xf numFmtId="0" fontId="41" fillId="3" borderId="17" xfId="0" applyFont="1" applyFill="1" applyBorder="1" applyAlignment="1">
      <alignment horizontal="center" vertical="center"/>
    </xf>
    <xf numFmtId="0" fontId="41" fillId="3" borderId="35"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41" fillId="3" borderId="15" xfId="0" applyFont="1" applyFill="1" applyBorder="1" applyAlignment="1">
      <alignment horizontal="center" vertical="center"/>
    </xf>
    <xf numFmtId="0" fontId="41" fillId="3" borderId="12" xfId="0" applyFont="1" applyFill="1" applyBorder="1" applyAlignment="1">
      <alignment horizontal="center" vertical="center"/>
    </xf>
    <xf numFmtId="0" fontId="10" fillId="0" borderId="28"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0" fillId="0" borderId="29" xfId="0" applyBorder="1" applyAlignment="1">
      <alignment horizontal="center" vertical="center"/>
    </xf>
    <xf numFmtId="0" fontId="41" fillId="0" borderId="17"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2" xfId="0" applyFont="1" applyBorder="1" applyAlignment="1">
      <alignment horizontal="center" vertical="center" wrapText="1"/>
    </xf>
    <xf numFmtId="0" fontId="12" fillId="2" borderId="39" xfId="0" applyFont="1" applyFill="1" applyBorder="1" applyAlignment="1" applyProtection="1">
      <alignment horizontal="center" vertical="center" wrapText="1"/>
      <protection locked="0"/>
    </xf>
    <xf numFmtId="0" fontId="18" fillId="2" borderId="29" xfId="0" applyFont="1" applyFill="1" applyBorder="1" applyAlignment="1" applyProtection="1">
      <alignment horizontal="center" vertical="center"/>
      <protection locked="0"/>
    </xf>
    <xf numFmtId="0" fontId="24" fillId="3" borderId="24"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12" fillId="3" borderId="16" xfId="0" applyFont="1" applyFill="1" applyBorder="1" applyAlignment="1" applyProtection="1">
      <alignment horizontal="center" vertical="center" wrapText="1"/>
    </xf>
    <xf numFmtId="0" fontId="12" fillId="3" borderId="18" xfId="0" applyFont="1" applyFill="1" applyBorder="1" applyAlignment="1" applyProtection="1">
      <alignment horizontal="center" vertical="center" wrapText="1"/>
    </xf>
    <xf numFmtId="0" fontId="19" fillId="3" borderId="25" xfId="0" applyFont="1" applyFill="1" applyBorder="1" applyAlignment="1" applyProtection="1">
      <alignment horizontal="left" vertical="top" wrapText="1"/>
    </xf>
    <xf numFmtId="0" fontId="19" fillId="3" borderId="0" xfId="0" applyFont="1" applyFill="1" applyBorder="1" applyAlignment="1" applyProtection="1">
      <alignment horizontal="left" vertical="top" wrapText="1"/>
    </xf>
    <xf numFmtId="0" fontId="19" fillId="3" borderId="20" xfId="0" applyFont="1" applyFill="1" applyBorder="1" applyAlignment="1" applyProtection="1">
      <alignment horizontal="left" vertical="top" wrapText="1"/>
    </xf>
    <xf numFmtId="0" fontId="5" fillId="0" borderId="0" xfId="0" applyFont="1" applyAlignment="1" applyProtection="1">
      <alignment horizontal="left" vertical="top" wrapText="1"/>
    </xf>
    <xf numFmtId="0" fontId="5" fillId="0" borderId="0" xfId="0" applyFont="1" applyProtection="1">
      <alignment vertical="center"/>
    </xf>
    <xf numFmtId="0" fontId="5" fillId="3" borderId="22" xfId="0" applyFont="1" applyFill="1" applyBorder="1" applyAlignment="1" applyProtection="1">
      <alignment horizontal="left" vertical="top" wrapText="1"/>
    </xf>
    <xf numFmtId="0" fontId="0" fillId="3" borderId="23" xfId="0" applyFill="1" applyBorder="1" applyAlignment="1" applyProtection="1">
      <alignment horizontal="left" vertical="top" wrapText="1"/>
    </xf>
    <xf numFmtId="0" fontId="0" fillId="3" borderId="24" xfId="0" applyFill="1" applyBorder="1" applyAlignment="1" applyProtection="1">
      <alignment horizontal="left" vertical="top" wrapText="1"/>
    </xf>
    <xf numFmtId="0" fontId="34" fillId="0" borderId="23" xfId="0" applyFont="1" applyBorder="1" applyAlignment="1" applyProtection="1">
      <alignment horizontal="left" vertical="top" wrapText="1"/>
    </xf>
    <xf numFmtId="0" fontId="33" fillId="0" borderId="23" xfId="0" applyFont="1" applyBorder="1" applyAlignment="1" applyProtection="1">
      <alignment horizontal="left" vertical="top"/>
    </xf>
    <xf numFmtId="0" fontId="6" fillId="0" borderId="0" xfId="0" applyFont="1" applyAlignment="1" applyProtection="1">
      <alignment horizontal="left" vertical="top" wrapText="1"/>
    </xf>
    <xf numFmtId="0" fontId="19" fillId="0" borderId="38"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0" fillId="0" borderId="0" xfId="0" applyAlignment="1" applyProtection="1">
      <alignment horizontal="left" vertical="top" wrapText="1"/>
    </xf>
    <xf numFmtId="0" fontId="10"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6" fillId="0" borderId="1" xfId="0" applyFont="1" applyBorder="1" applyAlignment="1" applyProtection="1">
      <alignment horizontal="left" vertical="top" wrapText="1"/>
    </xf>
    <xf numFmtId="0" fontId="0" fillId="0" borderId="1" xfId="0" applyBorder="1" applyAlignment="1" applyProtection="1">
      <alignment horizontal="left" vertical="top" wrapText="1"/>
    </xf>
    <xf numFmtId="0" fontId="0" fillId="0" borderId="1" xfId="0" applyBorder="1" applyAlignment="1" applyProtection="1">
      <alignment horizontal="left" vertical="top"/>
    </xf>
    <xf numFmtId="0" fontId="47" fillId="0" borderId="1" xfId="0" applyFont="1" applyBorder="1" applyAlignment="1" applyProtection="1">
      <alignment horizontal="center" vertical="center" wrapText="1"/>
    </xf>
    <xf numFmtId="0" fontId="7"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6" fillId="0" borderId="16" xfId="0" applyFont="1"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horizontal="left" vertical="center"/>
    </xf>
    <xf numFmtId="0" fontId="18" fillId="0" borderId="0" xfId="0" applyFont="1" applyAlignment="1">
      <alignment horizontal="left" vertical="top" wrapText="1"/>
    </xf>
    <xf numFmtId="10" fontId="10" fillId="3" borderId="14" xfId="0" applyNumberFormat="1" applyFont="1" applyFill="1" applyBorder="1" applyAlignment="1" applyProtection="1">
      <alignment horizontal="center" vertical="center"/>
    </xf>
    <xf numFmtId="10" fontId="10" fillId="3" borderId="27" xfId="0" applyNumberFormat="1" applyFont="1" applyFill="1" applyBorder="1" applyAlignment="1" applyProtection="1">
      <alignment horizontal="center" vertical="center"/>
    </xf>
    <xf numFmtId="0" fontId="22" fillId="0" borderId="0" xfId="0" applyFont="1" applyAlignment="1" applyProtection="1">
      <alignment horizontal="center" vertical="top"/>
    </xf>
    <xf numFmtId="0" fontId="0" fillId="0" borderId="0" xfId="0" applyAlignment="1" applyProtection="1">
      <alignment horizontal="center" vertical="top"/>
    </xf>
    <xf numFmtId="0" fontId="10" fillId="0" borderId="16" xfId="0" applyFont="1" applyBorder="1" applyAlignment="1" applyProtection="1">
      <alignment horizontal="left" vertical="top" wrapText="1" readingOrder="1"/>
      <protection locked="0"/>
    </xf>
    <xf numFmtId="0" fontId="10" fillId="0" borderId="17" xfId="0" applyFont="1" applyBorder="1" applyAlignment="1" applyProtection="1">
      <alignment horizontal="left" vertical="top" wrapText="1" readingOrder="1"/>
      <protection locked="0"/>
    </xf>
    <xf numFmtId="0" fontId="10" fillId="0" borderId="18" xfId="0" applyFont="1" applyBorder="1" applyAlignment="1" applyProtection="1">
      <alignment horizontal="left" vertical="top" wrapText="1" readingOrder="1"/>
      <protection locked="0"/>
    </xf>
    <xf numFmtId="0" fontId="10" fillId="0" borderId="4" xfId="0" applyFont="1" applyFill="1" applyBorder="1" applyAlignment="1" applyProtection="1">
      <alignment horizontal="center" vertical="center"/>
    </xf>
    <xf numFmtId="0" fontId="0" fillId="0" borderId="5" xfId="0" applyFill="1" applyBorder="1" applyAlignment="1" applyProtection="1">
      <alignment vertical="center"/>
    </xf>
    <xf numFmtId="10" fontId="10" fillId="3" borderId="6" xfId="0" applyNumberFormat="1" applyFont="1" applyFill="1" applyBorder="1" applyAlignment="1" applyProtection="1">
      <alignment horizontal="center" vertical="center"/>
    </xf>
    <xf numFmtId="10" fontId="0" fillId="3" borderId="7" xfId="0" applyNumberFormat="1" applyFill="1" applyBorder="1" applyAlignment="1" applyProtection="1">
      <alignment horizontal="center" vertical="center"/>
    </xf>
    <xf numFmtId="10" fontId="12" fillId="3" borderId="6" xfId="0" applyNumberFormat="1" applyFont="1" applyFill="1" applyBorder="1" applyAlignment="1" applyProtection="1">
      <alignment horizontal="center" vertical="center"/>
    </xf>
    <xf numFmtId="10" fontId="18" fillId="3" borderId="7" xfId="0" applyNumberFormat="1" applyFont="1" applyFill="1" applyBorder="1" applyAlignment="1" applyProtection="1">
      <alignment horizontal="center" vertical="center"/>
    </xf>
    <xf numFmtId="0" fontId="43" fillId="3" borderId="11" xfId="0" applyFont="1" applyFill="1" applyBorder="1" applyAlignment="1" applyProtection="1">
      <alignment horizontal="center" vertical="center" wrapText="1"/>
    </xf>
    <xf numFmtId="0" fontId="44" fillId="3" borderId="15" xfId="0" applyFont="1" applyFill="1" applyBorder="1" applyAlignment="1" applyProtection="1">
      <alignment horizontal="center" vertical="center"/>
    </xf>
    <xf numFmtId="0" fontId="44" fillId="3" borderId="12" xfId="0" applyFont="1" applyFill="1" applyBorder="1" applyAlignment="1" applyProtection="1">
      <alignment horizontal="center" vertical="center"/>
    </xf>
    <xf numFmtId="0" fontId="35" fillId="0" borderId="0" xfId="0" applyFont="1" applyBorder="1" applyAlignment="1" applyProtection="1">
      <alignment horizontal="left" vertical="top" wrapText="1"/>
    </xf>
    <xf numFmtId="0" fontId="35" fillId="0" borderId="0" xfId="0" applyFont="1" applyAlignment="1" applyProtection="1">
      <alignment vertical="top" wrapText="1"/>
    </xf>
    <xf numFmtId="10" fontId="5" fillId="3" borderId="1" xfId="0" applyNumberFormat="1" applyFont="1" applyFill="1" applyBorder="1" applyAlignment="1" applyProtection="1">
      <alignment horizontal="center" vertical="center" wrapText="1"/>
    </xf>
    <xf numFmtId="0" fontId="18" fillId="0" borderId="1" xfId="0" applyFont="1" applyBorder="1" applyAlignment="1" applyProtection="1">
      <alignment vertical="center" wrapText="1"/>
    </xf>
    <xf numFmtId="0" fontId="5" fillId="3" borderId="1" xfId="0" applyFont="1" applyFill="1" applyBorder="1" applyAlignment="1" applyProtection="1">
      <alignment horizontal="center" vertical="center" wrapText="1"/>
    </xf>
    <xf numFmtId="0" fontId="24" fillId="0" borderId="0" xfId="0" applyFont="1" applyBorder="1" applyAlignment="1" applyProtection="1">
      <alignment horizontal="center" vertical="top" wrapText="1"/>
    </xf>
    <xf numFmtId="0" fontId="0" fillId="0" borderId="0" xfId="0" applyAlignment="1" applyProtection="1">
      <alignment vertical="center" wrapText="1"/>
    </xf>
    <xf numFmtId="0" fontId="4" fillId="0" borderId="0" xfId="0" applyFont="1" applyAlignment="1" applyProtection="1">
      <alignment horizontal="center" vertical="top" wrapText="1"/>
    </xf>
    <xf numFmtId="0" fontId="0" fillId="0" borderId="0" xfId="0" applyAlignment="1" applyProtection="1">
      <alignment horizontal="center" vertical="top" wrapText="1"/>
    </xf>
    <xf numFmtId="0" fontId="37" fillId="0" borderId="1" xfId="0" applyFont="1" applyBorder="1" applyAlignment="1" applyProtection="1">
      <alignment horizontal="center" vertical="top" wrapText="1"/>
    </xf>
    <xf numFmtId="0" fontId="37" fillId="0" borderId="1" xfId="0" applyFont="1" applyBorder="1" applyAlignment="1" applyProtection="1">
      <alignment horizontal="center" vertical="top"/>
    </xf>
    <xf numFmtId="0" fontId="40" fillId="0" borderId="1" xfId="0" applyFont="1" applyBorder="1" applyAlignment="1" applyProtection="1">
      <alignment vertical="top"/>
    </xf>
    <xf numFmtId="0" fontId="22" fillId="0" borderId="0" xfId="0" applyFont="1" applyAlignment="1" applyProtection="1">
      <alignment horizontal="center" vertical="top" wrapText="1"/>
    </xf>
    <xf numFmtId="0" fontId="12"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24" fillId="0" borderId="23" xfId="0" applyFont="1" applyBorder="1" applyAlignment="1" applyProtection="1">
      <alignment horizontal="left" vertical="top" wrapText="1" readingOrder="1"/>
    </xf>
    <xf numFmtId="0" fontId="41" fillId="0" borderId="23" xfId="0" applyFont="1" applyBorder="1" applyAlignment="1">
      <alignment horizontal="left" vertical="top" wrapText="1" readingOrder="1"/>
    </xf>
    <xf numFmtId="0" fontId="10"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176" fontId="37" fillId="0" borderId="1" xfId="0" applyNumberFormat="1" applyFont="1" applyBorder="1" applyAlignment="1" applyProtection="1">
      <alignment horizontal="center" vertical="top" wrapText="1"/>
    </xf>
    <xf numFmtId="0" fontId="6" fillId="0" borderId="19" xfId="0" applyFont="1" applyBorder="1" applyAlignment="1" applyProtection="1">
      <alignment horizontal="left" vertical="top" wrapText="1"/>
    </xf>
    <xf numFmtId="0" fontId="0" fillId="0" borderId="19" xfId="0" applyBorder="1" applyAlignment="1" applyProtection="1">
      <alignment horizontal="left" vertical="top" wrapText="1"/>
    </xf>
    <xf numFmtId="0" fontId="6" fillId="0" borderId="0" xfId="0" applyFont="1" applyAlignment="1" applyProtection="1">
      <alignment horizontal="left" vertical="center" wrapText="1"/>
    </xf>
    <xf numFmtId="0" fontId="0" fillId="0" borderId="0" xfId="0" applyAlignment="1" applyProtection="1">
      <alignment horizontal="left" vertical="center" wrapText="1"/>
    </xf>
    <xf numFmtId="0" fontId="17" fillId="2" borderId="0" xfId="0" applyFont="1" applyFill="1" applyAlignment="1" applyProtection="1">
      <alignment horizontal="center" vertical="center"/>
      <protection locked="0"/>
    </xf>
    <xf numFmtId="0" fontId="9" fillId="0" borderId="0" xfId="0" applyFont="1" applyAlignment="1" applyProtection="1">
      <alignment horizontal="center" vertical="center"/>
      <protection locked="0"/>
    </xf>
    <xf numFmtId="0" fontId="36" fillId="0" borderId="1" xfId="0" applyFont="1" applyBorder="1" applyAlignment="1" applyProtection="1">
      <alignment horizontal="center" vertical="center" wrapText="1"/>
    </xf>
    <xf numFmtId="0" fontId="37" fillId="0" borderId="1" xfId="0" applyFont="1" applyBorder="1" applyAlignment="1" applyProtection="1">
      <alignment horizontal="center" vertical="center"/>
    </xf>
    <xf numFmtId="0" fontId="40" fillId="0" borderId="1" xfId="0" applyFont="1" applyBorder="1" applyAlignment="1" applyProtection="1">
      <alignment vertical="center"/>
    </xf>
    <xf numFmtId="0" fontId="37" fillId="0" borderId="3" xfId="0" applyFont="1" applyBorder="1" applyAlignment="1" applyProtection="1">
      <alignment horizontal="center" vertical="top" wrapText="1"/>
    </xf>
    <xf numFmtId="0" fontId="37" fillId="0" borderId="3" xfId="0" applyFont="1" applyBorder="1" applyAlignment="1" applyProtection="1">
      <alignment horizontal="center" vertical="top"/>
    </xf>
    <xf numFmtId="0" fontId="40" fillId="0" borderId="3" xfId="0" applyFont="1" applyBorder="1" applyAlignment="1" applyProtection="1">
      <alignment vertical="top"/>
    </xf>
    <xf numFmtId="0" fontId="7" fillId="0" borderId="19" xfId="0" applyFont="1" applyBorder="1" applyAlignment="1" applyProtection="1">
      <alignment horizontal="left" wrapText="1"/>
    </xf>
    <xf numFmtId="0" fontId="9" fillId="0" borderId="19" xfId="0" applyFont="1" applyBorder="1" applyAlignment="1" applyProtection="1">
      <alignment horizontal="left" wrapText="1"/>
    </xf>
    <xf numFmtId="0" fontId="0" fillId="0" borderId="19" xfId="0" applyBorder="1" applyAlignment="1" applyProtection="1">
      <alignment horizontal="left" wrapText="1"/>
    </xf>
    <xf numFmtId="0" fontId="6" fillId="0" borderId="20" xfId="0" applyFont="1" applyBorder="1" applyAlignment="1" applyProtection="1">
      <alignment horizontal="left" vertical="top" wrapText="1"/>
    </xf>
    <xf numFmtId="0" fontId="0" fillId="0" borderId="21" xfId="0" applyBorder="1" applyAlignment="1" applyProtection="1">
      <alignment horizontal="left" vertical="top" wrapText="1"/>
    </xf>
    <xf numFmtId="0" fontId="0" fillId="0" borderId="21" xfId="0" applyBorder="1" applyAlignment="1" applyProtection="1">
      <alignment horizontal="left" vertical="top"/>
    </xf>
    <xf numFmtId="0" fontId="6" fillId="3" borderId="1" xfId="0" applyFont="1" applyFill="1" applyBorder="1" applyAlignment="1" applyProtection="1">
      <alignment horizontal="left" vertical="top" wrapText="1"/>
    </xf>
    <xf numFmtId="0" fontId="0" fillId="3" borderId="1" xfId="0" applyFill="1" applyBorder="1" applyAlignment="1" applyProtection="1">
      <alignment horizontal="left" vertical="top" wrapText="1"/>
    </xf>
    <xf numFmtId="0" fontId="7" fillId="0" borderId="1"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0" fillId="0" borderId="0" xfId="0" applyAlignment="1" applyProtection="1">
      <alignment horizontal="center" vertical="center" wrapText="1"/>
    </xf>
    <xf numFmtId="0" fontId="0" fillId="0" borderId="20" xfId="0"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1" xfId="0" applyBorder="1" applyAlignment="1" applyProtection="1">
      <alignment vertical="center" wrapText="1"/>
    </xf>
    <xf numFmtId="0" fontId="6" fillId="2" borderId="1" xfId="0" applyFont="1"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6" fillId="0" borderId="9" xfId="0" applyFont="1" applyBorder="1" applyAlignment="1" applyProtection="1">
      <alignment horizontal="center" vertical="center" wrapText="1"/>
    </xf>
    <xf numFmtId="0" fontId="0" fillId="0" borderId="3" xfId="0" applyBorder="1" applyAlignment="1">
      <alignment horizontal="center" vertical="center" wrapText="1"/>
    </xf>
    <xf numFmtId="0" fontId="5" fillId="0" borderId="23" xfId="0" applyFont="1" applyBorder="1" applyAlignment="1" applyProtection="1">
      <alignment horizontal="left" vertical="top" wrapText="1"/>
    </xf>
    <xf numFmtId="0" fontId="18" fillId="0" borderId="23" xfId="0" applyFont="1" applyBorder="1" applyAlignment="1">
      <alignment horizontal="left" vertical="top" wrapText="1"/>
    </xf>
    <xf numFmtId="0" fontId="5" fillId="0" borderId="0" xfId="0" applyFont="1" applyBorder="1" applyAlignment="1" applyProtection="1">
      <alignment horizontal="left" vertical="top" wrapText="1"/>
    </xf>
    <xf numFmtId="0" fontId="0" fillId="0" borderId="0" xfId="0" applyBorder="1" applyAlignment="1" applyProtection="1">
      <alignment vertical="center" wrapText="1"/>
    </xf>
    <xf numFmtId="0" fontId="12" fillId="0" borderId="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7" fillId="0" borderId="16" xfId="0" applyFont="1" applyBorder="1" applyAlignment="1" applyProtection="1">
      <alignment horizontal="center" vertical="center"/>
    </xf>
    <xf numFmtId="0" fontId="47" fillId="0" borderId="17" xfId="0" applyFont="1" applyBorder="1" applyAlignment="1" applyProtection="1">
      <alignment horizontal="center" vertical="center"/>
    </xf>
    <xf numFmtId="0" fontId="47" fillId="0" borderId="18" xfId="0" applyFont="1" applyBorder="1" applyAlignment="1" applyProtection="1">
      <alignment horizontal="center" vertical="center"/>
    </xf>
    <xf numFmtId="0" fontId="0" fillId="0" borderId="18" xfId="0" applyBorder="1" applyAlignment="1" applyProtection="1">
      <alignment horizontal="left" vertical="center" wrapText="1"/>
    </xf>
    <xf numFmtId="0" fontId="6" fillId="0" borderId="1" xfId="0" applyFont="1" applyBorder="1" applyAlignment="1" applyProtection="1">
      <alignment vertical="center"/>
      <protection locked="0"/>
    </xf>
    <xf numFmtId="0" fontId="6" fillId="3" borderId="16" xfId="0" applyFont="1" applyFill="1" applyBorder="1" applyAlignment="1" applyProtection="1">
      <alignment horizontal="left" vertical="center" wrapText="1"/>
    </xf>
    <xf numFmtId="0" fontId="0" fillId="3" borderId="17" xfId="0" applyFill="1" applyBorder="1" applyAlignment="1" applyProtection="1">
      <alignment horizontal="left" vertical="center" wrapText="1"/>
    </xf>
    <xf numFmtId="0" fontId="0" fillId="3" borderId="18" xfId="0" applyFill="1" applyBorder="1" applyAlignment="1" applyProtection="1">
      <alignment horizontal="left" vertical="center" wrapText="1"/>
    </xf>
    <xf numFmtId="10" fontId="6" fillId="3" borderId="16" xfId="0" applyNumberFormat="1" applyFont="1" applyFill="1" applyBorder="1" applyAlignment="1" applyProtection="1">
      <alignment horizontal="center" vertical="center" wrapText="1"/>
    </xf>
    <xf numFmtId="10" fontId="6" fillId="3" borderId="18" xfId="0" applyNumberFormat="1" applyFont="1" applyFill="1" applyBorder="1" applyAlignment="1" applyProtection="1">
      <alignment vertical="center"/>
    </xf>
    <xf numFmtId="0" fontId="6" fillId="0" borderId="17" xfId="0" applyFont="1" applyBorder="1" applyAlignment="1" applyProtection="1">
      <alignment horizontal="left" vertical="center" wrapText="1"/>
    </xf>
    <xf numFmtId="0" fontId="6" fillId="2" borderId="16" xfId="0" applyFont="1" applyFill="1" applyBorder="1" applyAlignment="1" applyProtection="1">
      <alignment horizontal="center" vertical="center" wrapText="1"/>
      <protection locked="0"/>
    </xf>
    <xf numFmtId="0" fontId="6" fillId="0" borderId="18" xfId="0" applyFont="1" applyBorder="1" applyAlignment="1" applyProtection="1">
      <alignment vertical="center"/>
      <protection locked="0"/>
    </xf>
    <xf numFmtId="0" fontId="28" fillId="0" borderId="1" xfId="0"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29" fillId="0"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1" xfId="0" applyFont="1" applyBorder="1" applyAlignment="1" applyProtection="1">
      <alignment horizontal="center" vertical="center"/>
    </xf>
    <xf numFmtId="0" fontId="45" fillId="0" borderId="0" xfId="0" applyFont="1" applyBorder="1" applyAlignment="1" applyProtection="1">
      <alignment horizontal="left" wrapText="1"/>
    </xf>
    <xf numFmtId="0" fontId="46" fillId="0" borderId="0" xfId="0" applyFont="1" applyAlignment="1" applyProtection="1">
      <alignment horizontal="left" wrapText="1"/>
    </xf>
    <xf numFmtId="0" fontId="45" fillId="0" borderId="23" xfId="0" applyFont="1" applyBorder="1" applyAlignment="1" applyProtection="1">
      <alignment horizontal="right" wrapText="1"/>
    </xf>
    <xf numFmtId="0" fontId="46" fillId="0" borderId="23" xfId="0" applyFont="1" applyBorder="1" applyAlignment="1" applyProtection="1">
      <alignment horizontal="right" wrapText="1"/>
    </xf>
    <xf numFmtId="0" fontId="51" fillId="0" borderId="1" xfId="0" applyFont="1" applyBorder="1" applyAlignment="1" applyProtection="1">
      <alignment horizontal="center" vertical="center"/>
    </xf>
    <xf numFmtId="0" fontId="19" fillId="0" borderId="36" xfId="0" applyFont="1" applyBorder="1" applyAlignment="1" applyProtection="1">
      <alignment horizontal="center" vertical="center" wrapText="1"/>
    </xf>
    <xf numFmtId="0" fontId="9" fillId="0" borderId="34" xfId="0" applyFont="1" applyBorder="1" applyAlignment="1">
      <alignment horizontal="center" vertical="center" wrapText="1"/>
    </xf>
    <xf numFmtId="0" fontId="19" fillId="0" borderId="31" xfId="0" applyFont="1" applyBorder="1" applyAlignment="1" applyProtection="1">
      <alignment horizontal="center" vertical="center" wrapText="1"/>
    </xf>
    <xf numFmtId="0" fontId="9" fillId="0" borderId="32" xfId="0" applyFont="1" applyBorder="1" applyAlignment="1">
      <alignment horizontal="center" vertical="center" wrapText="1"/>
    </xf>
    <xf numFmtId="0" fontId="0" fillId="0" borderId="33" xfId="0" applyFill="1" applyBorder="1" applyAlignment="1" applyProtection="1">
      <alignment horizontal="center" vertical="center"/>
    </xf>
    <xf numFmtId="0" fontId="10" fillId="0" borderId="28" xfId="0" applyFont="1" applyBorder="1" applyAlignment="1" applyProtection="1">
      <alignment horizontal="center" vertical="center" wrapText="1"/>
    </xf>
    <xf numFmtId="0" fontId="0" fillId="0" borderId="29" xfId="0" applyBorder="1" applyAlignment="1">
      <alignment horizontal="center" vertical="center" wrapText="1"/>
    </xf>
    <xf numFmtId="0" fontId="12" fillId="0" borderId="16" xfId="0" applyFont="1" applyBorder="1" applyAlignment="1" applyProtection="1">
      <alignment horizontal="center" vertical="center" wrapText="1"/>
      <protection locked="0"/>
    </xf>
    <xf numFmtId="0" fontId="13" fillId="0" borderId="17" xfId="0" applyFont="1" applyBorder="1" applyAlignment="1" applyProtection="1">
      <alignment vertical="center" wrapText="1"/>
      <protection locked="0"/>
    </xf>
    <xf numFmtId="0" fontId="13" fillId="0" borderId="18" xfId="0" applyFont="1" applyBorder="1" applyAlignment="1" applyProtection="1">
      <alignment vertical="center" wrapText="1"/>
      <protection locked="0"/>
    </xf>
    <xf numFmtId="0" fontId="45" fillId="0" borderId="17" xfId="0" applyFont="1" applyBorder="1" applyAlignment="1" applyProtection="1">
      <alignment horizontal="right" wrapText="1"/>
    </xf>
    <xf numFmtId="0" fontId="6" fillId="0" borderId="0" xfId="0" applyFont="1" applyAlignment="1" applyProtection="1">
      <alignment horizontal="left" vertical="center"/>
    </xf>
    <xf numFmtId="0" fontId="0" fillId="0" borderId="0" xfId="0" applyAlignment="1" applyProtection="1">
      <alignment horizontal="left" vertical="center"/>
    </xf>
    <xf numFmtId="0" fontId="6" fillId="0" borderId="19" xfId="0" applyFont="1" applyBorder="1" applyAlignment="1" applyProtection="1">
      <alignment horizontal="center" vertical="top" wrapText="1"/>
      <protection locked="0"/>
    </xf>
    <xf numFmtId="0" fontId="0" fillId="0" borderId="19" xfId="0" applyBorder="1" applyAlignment="1" applyProtection="1">
      <alignment vertical="top"/>
      <protection locked="0"/>
    </xf>
    <xf numFmtId="177" fontId="6" fillId="0" borderId="19" xfId="0" applyNumberFormat="1" applyFont="1" applyBorder="1" applyAlignment="1" applyProtection="1">
      <alignment horizontal="center" vertical="top" wrapText="1"/>
      <protection locked="0"/>
    </xf>
    <xf numFmtId="0" fontId="6" fillId="3" borderId="0" xfId="0" applyFont="1" applyFill="1" applyBorder="1" applyAlignment="1" applyProtection="1">
      <alignment horizontal="left" vertical="top" wrapText="1"/>
    </xf>
    <xf numFmtId="0" fontId="0" fillId="3" borderId="0" xfId="0" applyFill="1" applyBorder="1" applyAlignment="1" applyProtection="1">
      <alignment horizontal="left" vertical="top" wrapText="1"/>
    </xf>
    <xf numFmtId="0" fontId="0" fillId="3" borderId="20" xfId="0" applyFill="1" applyBorder="1" applyAlignment="1" applyProtection="1">
      <alignment horizontal="left" vertical="top" wrapText="1"/>
    </xf>
    <xf numFmtId="0" fontId="0" fillId="3" borderId="19" xfId="0" applyFill="1" applyBorder="1" applyAlignment="1" applyProtection="1">
      <alignment horizontal="left" vertical="top" wrapText="1"/>
    </xf>
    <xf numFmtId="0" fontId="0" fillId="3" borderId="2" xfId="0" applyFill="1" applyBorder="1" applyAlignment="1" applyProtection="1">
      <alignment horizontal="left" vertical="top" wrapText="1"/>
    </xf>
    <xf numFmtId="0" fontId="0" fillId="0" borderId="0" xfId="0" applyAlignment="1" applyProtection="1">
      <alignment horizontal="left" vertical="top"/>
    </xf>
    <xf numFmtId="0" fontId="0" fillId="3" borderId="0" xfId="0" applyFill="1" applyAlignment="1">
      <alignment horizontal="left" vertical="top"/>
    </xf>
    <xf numFmtId="0" fontId="0" fillId="3" borderId="20" xfId="0" applyFill="1" applyBorder="1" applyAlignment="1">
      <alignment horizontal="left" vertical="top"/>
    </xf>
    <xf numFmtId="0" fontId="19" fillId="3" borderId="0" xfId="0" applyFont="1" applyFill="1" applyBorder="1" applyAlignment="1" applyProtection="1">
      <alignment horizontal="left" vertical="top"/>
    </xf>
    <xf numFmtId="0" fontId="0" fillId="0" borderId="0" xfId="0" applyAlignment="1">
      <alignment horizontal="left" vertical="top"/>
    </xf>
    <xf numFmtId="0" fontId="0" fillId="0" borderId="20" xfId="0" applyBorder="1" applyAlignment="1">
      <alignment horizontal="left" vertical="top"/>
    </xf>
    <xf numFmtId="0" fontId="5" fillId="0" borderId="19" xfId="0" applyFont="1" applyBorder="1" applyAlignment="1" applyProtection="1">
      <alignment horizontal="left" vertical="top"/>
    </xf>
    <xf numFmtId="0" fontId="18" fillId="0" borderId="19" xfId="0" applyFont="1" applyBorder="1" applyAlignment="1">
      <alignment horizontal="left" vertical="top"/>
    </xf>
    <xf numFmtId="0" fontId="19" fillId="0" borderId="14" xfId="0" applyFont="1" applyBorder="1" applyAlignment="1" applyProtection="1">
      <alignment horizontal="center" vertical="center" wrapText="1"/>
    </xf>
    <xf numFmtId="0" fontId="9" fillId="0" borderId="30" xfId="0" applyFont="1" applyBorder="1" applyAlignment="1" applyProtection="1">
      <alignment horizontal="center" vertical="center"/>
    </xf>
    <xf numFmtId="0" fontId="9" fillId="0" borderId="27" xfId="0" applyFont="1" applyBorder="1" applyAlignment="1" applyProtection="1">
      <alignment horizontal="center" vertical="center"/>
    </xf>
    <xf numFmtId="176" fontId="47" fillId="0" borderId="1" xfId="0" applyNumberFormat="1" applyFont="1" applyBorder="1" applyAlignment="1" applyProtection="1">
      <alignment horizontal="center" vertical="center" wrapText="1"/>
    </xf>
  </cellXfs>
  <cellStyles count="2">
    <cellStyle name="40% - 輔色3" xfId="1" builtinId="39"/>
    <cellStyle name="一般" xfId="0" builtinId="0"/>
  </cellStyles>
  <dxfs count="10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000"/>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C00000"/>
      </font>
      <fill>
        <patternFill>
          <bgColor theme="5" tint="0.79998168889431442"/>
        </patternFill>
      </fill>
    </dxf>
    <dxf>
      <font>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0"/>
      </font>
      <fill>
        <patternFill patternType="solid">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0"/>
      </font>
      <fill>
        <patternFill patternType="solid">
          <bgColor rgb="FFFF0000"/>
        </patternFill>
      </fill>
    </dxf>
    <dxf>
      <font>
        <b/>
        <i val="0"/>
        <color rgb="FFC00000"/>
      </font>
      <fill>
        <patternFill>
          <bgColor theme="5" tint="0.79998168889431442"/>
        </patternFill>
      </fill>
    </dxf>
    <dxf>
      <font>
        <b/>
        <i val="0"/>
        <color rgb="FFC00000"/>
      </font>
      <fill>
        <patternFill>
          <bgColor theme="5" tint="0.79998168889431442"/>
        </patternFill>
      </fill>
    </dxf>
    <dxf>
      <font>
        <condense val="0"/>
        <extend val="0"/>
        <color rgb="FF9C0006"/>
      </font>
      <fill>
        <patternFill>
          <bgColor rgb="FFFFC7CE"/>
        </patternFill>
      </fill>
    </dxf>
    <dxf>
      <font>
        <condense val="0"/>
        <extend val="0"/>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FF00"/>
        </patternFill>
      </fill>
    </dxf>
    <dxf>
      <font>
        <color rgb="FF006100"/>
      </font>
      <fill>
        <patternFill>
          <bgColor rgb="FFC6EFCE"/>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0"/>
      </font>
      <fill>
        <patternFill patternType="solid">
          <bgColor rgb="FFFF0000"/>
        </patternFill>
      </fill>
    </dxf>
    <dxf>
      <font>
        <color theme="1"/>
      </font>
      <fill>
        <patternFill>
          <bgColor rgb="FFFFC000"/>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1"/>
      </font>
      <fill>
        <patternFill>
          <bgColor rgb="FFFFC000"/>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1"/>
      </font>
      <fill>
        <patternFill>
          <bgColor rgb="FFFFC000"/>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1"/>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C000"/>
        </patternFill>
      </fill>
    </dxf>
    <dxf>
      <font>
        <color theme="1"/>
      </font>
      <fill>
        <patternFill>
          <bgColor theme="0" tint="-0.14996795556505021"/>
        </patternFill>
      </fill>
    </dxf>
    <dxf>
      <font>
        <color theme="1"/>
      </font>
      <fill>
        <patternFill>
          <bgColor rgb="FFFFC000"/>
        </patternFill>
      </fill>
    </dxf>
    <dxf>
      <font>
        <b/>
        <i val="0"/>
        <color rgb="FFC00000"/>
      </font>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b/>
        <i val="0"/>
        <color rgb="FFC00000"/>
      </font>
      <fill>
        <patternFill>
          <bgColor theme="5" tint="0.79998168889431442"/>
        </patternFill>
      </fill>
    </dxf>
    <dxf>
      <font>
        <color rgb="FFC00000"/>
      </font>
      <fill>
        <patternFill>
          <bgColor theme="5" tint="0.79998168889431442"/>
        </patternFill>
      </fill>
    </dxf>
    <dxf>
      <font>
        <color rgb="FF006600"/>
      </font>
      <fill>
        <patternFill>
          <bgColor rgb="FFCCFFCC"/>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9C0006"/>
      </font>
      <fill>
        <patternFill>
          <bgColor rgb="FFFFC7CE"/>
        </patternFill>
      </fill>
    </dxf>
    <dxf>
      <font>
        <color rgb="FFC00000"/>
      </font>
      <fill>
        <patternFill>
          <bgColor theme="5" tint="0.79998168889431442"/>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0000FF"/>
      </font>
      <fill>
        <patternFill>
          <bgColor theme="8" tint="0.59996337778862885"/>
        </patternFill>
      </fill>
    </dxf>
    <dxf>
      <font>
        <color rgb="FF0000FF"/>
      </font>
      <fill>
        <patternFill>
          <bgColor theme="8" tint="0.59996337778862885"/>
        </patternFill>
      </fill>
    </dxf>
    <dxf>
      <font>
        <color rgb="FF9900FF"/>
      </font>
      <fill>
        <patternFill>
          <bgColor theme="7" tint="0.59996337778862885"/>
        </patternFill>
      </fill>
    </dxf>
    <dxf>
      <font>
        <color rgb="FF9900FF"/>
      </font>
      <fill>
        <patternFill>
          <bgColor theme="7" tint="0.59996337778862885"/>
        </patternFill>
      </fill>
    </dxf>
    <dxf>
      <font>
        <color rgb="FF9900FF"/>
      </font>
      <fill>
        <patternFill>
          <bgColor theme="7" tint="0.59996337778862885"/>
        </patternFill>
      </fill>
    </dxf>
    <dxf>
      <font>
        <color rgb="FF0000FF"/>
      </font>
      <fill>
        <patternFill>
          <bgColor theme="8" tint="0.59996337778862885"/>
        </patternFill>
      </fill>
    </dxf>
    <dxf>
      <fill>
        <patternFill>
          <bgColor rgb="FFFFFF99"/>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0000FF"/>
      <color rgb="FFFFCCCC"/>
      <color rgb="FFFF0000"/>
      <color rgb="FF0C38B4"/>
      <color rgb="FF006600"/>
      <color rgb="FF009900"/>
      <color rgb="FFF3850D"/>
      <color rgb="FF0099FF"/>
      <color rgb="FFFF9900"/>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
  <sheetViews>
    <sheetView tabSelected="1" view="pageLayout" topLeftCell="A129" zoomScaleNormal="100" workbookViewId="0">
      <selection activeCell="I132" sqref="I132"/>
    </sheetView>
  </sheetViews>
  <sheetFormatPr defaultColWidth="9" defaultRowHeight="15.75"/>
  <cols>
    <col min="1" max="1" width="3.5" style="32" customWidth="1"/>
    <col min="2" max="2" width="14.625" style="32" customWidth="1"/>
    <col min="3" max="3" width="8.625" style="32" customWidth="1"/>
    <col min="4" max="4" width="6.875" style="32" customWidth="1"/>
    <col min="5" max="5" width="9.625" style="32" customWidth="1"/>
    <col min="6" max="6" width="11.25" style="32" customWidth="1"/>
    <col min="7" max="7" width="8.75" style="32" customWidth="1"/>
    <col min="8" max="8" width="0.875" style="32" customWidth="1"/>
    <col min="9" max="9" width="11.75" style="32" customWidth="1"/>
    <col min="10" max="10" width="0.875" style="8" customWidth="1"/>
    <col min="11" max="11" width="10" style="21" customWidth="1"/>
    <col min="12" max="12" width="10" style="22" customWidth="1"/>
    <col min="13" max="16384" width="9" style="32"/>
  </cols>
  <sheetData>
    <row r="1" spans="1:12" ht="20.25">
      <c r="A1" s="172" t="s">
        <v>95</v>
      </c>
      <c r="B1" s="173"/>
      <c r="C1" s="173"/>
      <c r="D1" s="173"/>
      <c r="E1" s="173"/>
      <c r="F1" s="173"/>
      <c r="G1" s="173"/>
      <c r="H1" s="173"/>
      <c r="I1" s="173"/>
      <c r="J1" s="173"/>
      <c r="K1" s="173"/>
      <c r="L1" s="173"/>
    </row>
    <row r="2" spans="1:12" ht="20.25">
      <c r="A2" s="198" t="s">
        <v>96</v>
      </c>
      <c r="B2" s="198"/>
      <c r="C2" s="198"/>
      <c r="D2" s="198"/>
      <c r="E2" s="198"/>
      <c r="F2" s="198"/>
      <c r="G2" s="198"/>
      <c r="H2" s="198"/>
      <c r="I2" s="198"/>
      <c r="J2" s="198"/>
      <c r="K2" s="198"/>
      <c r="L2" s="198"/>
    </row>
    <row r="3" spans="1:12" ht="5.45" customHeight="1">
      <c r="B3" s="35"/>
      <c r="K3" s="36"/>
      <c r="L3" s="36"/>
    </row>
    <row r="4" spans="1:12" ht="38.25" customHeight="1">
      <c r="A4" s="37"/>
      <c r="B4" s="229" t="s">
        <v>29</v>
      </c>
      <c r="C4" s="230"/>
      <c r="D4" s="231"/>
      <c r="E4" s="203"/>
      <c r="F4" s="204"/>
      <c r="G4" s="204"/>
      <c r="H4" s="204"/>
      <c r="I4" s="204"/>
      <c r="J4" s="204"/>
      <c r="K4" s="205"/>
      <c r="L4" s="38"/>
    </row>
    <row r="5" spans="1:12" ht="5.45" customHeight="1">
      <c r="A5" s="37"/>
      <c r="B5" s="39"/>
      <c r="C5" s="40"/>
      <c r="D5" s="41"/>
      <c r="E5" s="42"/>
      <c r="F5" s="42"/>
      <c r="G5" s="42"/>
      <c r="H5" s="42"/>
      <c r="I5" s="42"/>
      <c r="J5" s="42"/>
      <c r="K5" s="42"/>
      <c r="L5" s="38"/>
    </row>
    <row r="6" spans="1:12" ht="15.95" customHeight="1">
      <c r="A6" s="191" t="s">
        <v>66</v>
      </c>
      <c r="B6" s="192"/>
      <c r="C6" s="192"/>
      <c r="D6" s="192"/>
      <c r="E6" s="192"/>
      <c r="F6" s="192"/>
      <c r="G6" s="192"/>
      <c r="H6" s="192"/>
      <c r="I6" s="192"/>
      <c r="J6" s="192"/>
      <c r="K6" s="192"/>
      <c r="L6" s="192"/>
    </row>
    <row r="7" spans="1:12" ht="5.45" customHeight="1">
      <c r="B7" s="43"/>
      <c r="C7" s="44"/>
      <c r="D7" s="44"/>
      <c r="E7" s="44"/>
      <c r="F7" s="44"/>
      <c r="G7" s="44"/>
      <c r="H7" s="44"/>
      <c r="I7" s="44"/>
      <c r="K7" s="36"/>
      <c r="L7" s="36"/>
    </row>
    <row r="8" spans="1:12">
      <c r="B8" s="45"/>
      <c r="K8" s="36"/>
      <c r="L8" s="36"/>
    </row>
    <row r="9" spans="1:12" ht="16.5" customHeight="1">
      <c r="A9" s="193" t="s">
        <v>0</v>
      </c>
      <c r="B9" s="194"/>
      <c r="C9" s="194"/>
      <c r="D9" s="194"/>
      <c r="E9" s="194"/>
      <c r="F9" s="194"/>
      <c r="G9" s="194"/>
      <c r="H9" s="194"/>
      <c r="I9" s="194"/>
      <c r="J9" s="194"/>
      <c r="K9" s="194"/>
      <c r="L9" s="194"/>
    </row>
    <row r="10" spans="1:12">
      <c r="K10" s="36"/>
      <c r="L10" s="36"/>
    </row>
    <row r="11" spans="1:12">
      <c r="A11" s="45" t="s">
        <v>28</v>
      </c>
      <c r="K11" s="36"/>
      <c r="L11" s="36"/>
    </row>
    <row r="12" spans="1:12" s="78" customFormat="1" ht="18.75" customHeight="1">
      <c r="A12" s="74" t="s">
        <v>98</v>
      </c>
      <c r="B12" s="209" t="s">
        <v>65</v>
      </c>
      <c r="C12" s="210"/>
      <c r="D12" s="210"/>
      <c r="E12" s="210"/>
      <c r="F12" s="210"/>
      <c r="G12" s="210"/>
      <c r="H12" s="75"/>
      <c r="I12" s="18" t="s">
        <v>83</v>
      </c>
      <c r="J12" s="9"/>
      <c r="K12" s="76"/>
      <c r="L12" s="77"/>
    </row>
    <row r="13" spans="1:12" s="73" customFormat="1" ht="15.95" customHeight="1">
      <c r="J13" s="8"/>
      <c r="K13" s="36"/>
      <c r="L13" s="36"/>
    </row>
    <row r="14" spans="1:12" s="78" customFormat="1" ht="18.600000000000001" customHeight="1">
      <c r="A14" s="74" t="s">
        <v>45</v>
      </c>
      <c r="B14" s="78" t="s">
        <v>55</v>
      </c>
      <c r="G14" s="211" t="s">
        <v>83</v>
      </c>
      <c r="H14" s="211"/>
      <c r="I14" s="212"/>
      <c r="J14" s="79"/>
      <c r="L14" s="76"/>
    </row>
    <row r="15" spans="1:12" ht="16.5">
      <c r="A15" s="45"/>
      <c r="B15" s="186" t="str">
        <f>IF(AND(I12="Plan A",OR(G$14="Application for Plan C",G$14="Maintenance of Plan B",G$14="Maintenance of Plan C")),"ATTENTION - Please check Items 1 &amp; 2 above and make corrections!",IF(AND(I12="Plan C",OR(G$14="Maintenance of Plan B",G$14="Application for Plan C")),"ATTENTION - Please check Items 1 &amp; 2 above and make corrections!",IF(AND(I12="Plan B",OR(G$14="Application for Plan B",G$14="Maintenance of Plan C")),"ATTENTION - Please check Items 1 &amp; 2 above and make corrections!","")))</f>
        <v/>
      </c>
      <c r="C15" s="187"/>
      <c r="D15" s="187"/>
      <c r="E15" s="187"/>
      <c r="F15" s="187"/>
      <c r="G15" s="187"/>
      <c r="H15" s="187"/>
      <c r="I15" s="187"/>
      <c r="J15" s="10"/>
      <c r="K15" s="46"/>
      <c r="L15" s="36"/>
    </row>
    <row r="16" spans="1:12" ht="4.5" customHeight="1">
      <c r="A16" s="45"/>
      <c r="J16" s="10"/>
      <c r="K16" s="36"/>
      <c r="L16" s="36"/>
    </row>
    <row r="17" spans="1:12" ht="33" customHeight="1">
      <c r="A17" s="45"/>
      <c r="B17" s="207" t="s">
        <v>99</v>
      </c>
      <c r="C17" s="208"/>
      <c r="D17" s="208"/>
      <c r="E17" s="208"/>
      <c r="F17" s="208"/>
      <c r="G17" s="208"/>
      <c r="H17" s="208"/>
      <c r="I17" s="208"/>
      <c r="J17" s="10"/>
      <c r="K17" s="36"/>
      <c r="L17" s="36"/>
    </row>
    <row r="18" spans="1:12" ht="77.25" customHeight="1">
      <c r="B18" s="174" t="s">
        <v>94</v>
      </c>
      <c r="C18" s="175"/>
      <c r="D18" s="175"/>
      <c r="E18" s="175"/>
      <c r="F18" s="175"/>
      <c r="G18" s="175"/>
      <c r="H18" s="175"/>
      <c r="I18" s="176"/>
      <c r="K18" s="36"/>
      <c r="L18" s="36"/>
    </row>
    <row r="19" spans="1:12" ht="15" customHeight="1">
      <c r="B19" s="201" t="s">
        <v>72</v>
      </c>
      <c r="C19" s="202"/>
      <c r="D19" s="202"/>
      <c r="E19" s="202"/>
      <c r="F19" s="202"/>
      <c r="G19" s="202"/>
      <c r="H19" s="202"/>
      <c r="I19" s="202"/>
      <c r="K19" s="47"/>
      <c r="L19" s="36"/>
    </row>
    <row r="20" spans="1:12" ht="20.100000000000001" customHeight="1">
      <c r="K20" s="199" t="s">
        <v>12</v>
      </c>
      <c r="L20" s="200"/>
    </row>
    <row r="21" spans="1:12">
      <c r="K21" s="59" t="s">
        <v>37</v>
      </c>
      <c r="L21" s="60" t="s">
        <v>38</v>
      </c>
    </row>
    <row r="22" spans="1:12">
      <c r="A22" s="45" t="s">
        <v>1</v>
      </c>
    </row>
    <row r="23" spans="1:12" s="3" customFormat="1" ht="32.1" customHeight="1">
      <c r="A23" s="55" t="s">
        <v>56</v>
      </c>
      <c r="B23" s="149" t="s">
        <v>108</v>
      </c>
      <c r="C23" s="154"/>
      <c r="D23" s="154"/>
      <c r="E23" s="154"/>
      <c r="F23" s="154"/>
      <c r="G23" s="154"/>
      <c r="H23" s="48"/>
      <c r="I23" s="19" t="s">
        <v>83</v>
      </c>
      <c r="J23" s="11"/>
      <c r="K23" s="20" t="str">
        <f>IF(G$14="Select","-",IF(I23="Select","-",IF(I23="Yes","Yes","No")))</f>
        <v>-</v>
      </c>
      <c r="L23" s="20" t="s">
        <v>107</v>
      </c>
    </row>
    <row r="24" spans="1:12" s="61" customFormat="1" ht="48.2" customHeight="1">
      <c r="A24" s="55" t="s">
        <v>57</v>
      </c>
      <c r="B24" s="149" t="s">
        <v>69</v>
      </c>
      <c r="C24" s="149"/>
      <c r="D24" s="149"/>
      <c r="E24" s="149"/>
      <c r="F24" s="149"/>
      <c r="G24" s="149"/>
      <c r="H24" s="62"/>
      <c r="I24" s="19" t="s">
        <v>83</v>
      </c>
      <c r="J24" s="11"/>
      <c r="K24" s="20" t="s">
        <v>42</v>
      </c>
      <c r="L24" s="20" t="str">
        <f>IF(G$14="Select","-",IF(G$14="Application for Plan B","NA",IF(G$14="Maintenance of Plan B","NA",IF(I24="Select","-",IF(AND(G$14="Application for Plan C",I24="Yes"),"Yes",IF(AND(G$14="Maintenance of Plan C",I24="Yes"),"Yes",IF(AND(G$14="Application for Plan C",I24="Select"),"-",IF(AND(G$14="Maintenance of Plan C",I24="Select"),"-",IF(I24="NA","-","No")))))))))</f>
        <v>-</v>
      </c>
    </row>
    <row r="25" spans="1:12" s="3" customFormat="1" ht="9.9499999999999993" customHeight="1">
      <c r="C25" s="48"/>
      <c r="D25" s="48"/>
      <c r="E25" s="48"/>
      <c r="F25" s="48"/>
      <c r="G25" s="48"/>
      <c r="H25" s="48"/>
      <c r="I25" s="48"/>
      <c r="J25" s="12"/>
      <c r="K25" s="6"/>
      <c r="L25" s="7"/>
    </row>
    <row r="26" spans="1:12" s="3" customFormat="1" ht="15.75" customHeight="1">
      <c r="B26" s="3" t="s">
        <v>6</v>
      </c>
      <c r="C26" s="48"/>
      <c r="D26" s="48"/>
      <c r="E26" s="48"/>
      <c r="F26" s="48"/>
      <c r="G26" s="48"/>
      <c r="H26" s="48"/>
      <c r="I26" s="48"/>
      <c r="J26" s="12"/>
      <c r="K26" s="6"/>
      <c r="L26" s="7"/>
    </row>
    <row r="27" spans="1:12" s="3" customFormat="1" ht="81.75" customHeight="1">
      <c r="B27" s="174"/>
      <c r="C27" s="175"/>
      <c r="D27" s="175"/>
      <c r="E27" s="175"/>
      <c r="F27" s="175"/>
      <c r="G27" s="175"/>
      <c r="H27" s="175"/>
      <c r="I27" s="176"/>
      <c r="J27" s="13"/>
      <c r="K27" s="6"/>
      <c r="L27" s="7"/>
    </row>
    <row r="28" spans="1:12" ht="15.95" customHeight="1"/>
    <row r="29" spans="1:12" ht="33.75" customHeight="1">
      <c r="A29" s="55" t="s">
        <v>58</v>
      </c>
      <c r="B29" s="149" t="s">
        <v>109</v>
      </c>
      <c r="C29" s="154"/>
      <c r="D29" s="154"/>
      <c r="E29" s="154"/>
      <c r="F29" s="154"/>
      <c r="G29" s="154"/>
      <c r="H29" s="48"/>
      <c r="I29" s="19" t="s">
        <v>83</v>
      </c>
      <c r="J29" s="11"/>
      <c r="K29" s="20" t="str">
        <f>IF(G$14="Select","-",IF(I29="Select","-",IF(I29="Yes","Yes","No")))</f>
        <v>-</v>
      </c>
      <c r="L29" s="20" t="s">
        <v>107</v>
      </c>
    </row>
    <row r="30" spans="1:12" ht="48" customHeight="1">
      <c r="A30" s="55" t="s">
        <v>59</v>
      </c>
      <c r="B30" s="149" t="s">
        <v>110</v>
      </c>
      <c r="C30" s="154"/>
      <c r="D30" s="154"/>
      <c r="E30" s="154"/>
      <c r="F30" s="154"/>
      <c r="G30" s="154"/>
      <c r="H30" s="48"/>
      <c r="I30" s="19" t="s">
        <v>83</v>
      </c>
      <c r="J30" s="11"/>
      <c r="K30" s="20" t="s">
        <v>42</v>
      </c>
      <c r="L30" s="20" t="str">
        <f>IF(G$14="Select","-",IF(G$14="Application for Plan B","NA",IF(G$14="Maintenance of Plan B","NA",IF(I30="Select","-",IF(AND(G$14="Application for Plan C",I30="Yes"),"Yes",IF(AND(G$14="Maintenance of Plan C",I30="Yes"),"Yes",IF(AND(G$14="Application for Plan C",I30="Select"),"-",IF(AND(G$14="Maintenance of Plan C",I30="Select"),"-",IF(I30="NA","-","No")))))))))</f>
        <v>-</v>
      </c>
    </row>
    <row r="31" spans="1:12" ht="9.9499999999999993" customHeight="1">
      <c r="B31" s="3"/>
      <c r="C31" s="48"/>
      <c r="D31" s="48"/>
      <c r="E31" s="48"/>
      <c r="F31" s="48"/>
      <c r="G31" s="48"/>
      <c r="H31" s="48"/>
    </row>
    <row r="32" spans="1:12" s="3" customFormat="1" ht="15.75" customHeight="1">
      <c r="B32" s="3" t="s">
        <v>6</v>
      </c>
      <c r="C32" s="48"/>
      <c r="D32" s="48"/>
      <c r="E32" s="48"/>
      <c r="F32" s="48"/>
      <c r="G32" s="48"/>
      <c r="H32" s="48"/>
      <c r="I32" s="48"/>
      <c r="J32" s="12"/>
      <c r="K32" s="6"/>
      <c r="L32" s="7"/>
    </row>
    <row r="33" spans="1:12" s="3" customFormat="1" ht="85.5" customHeight="1">
      <c r="B33" s="157"/>
      <c r="C33" s="158"/>
      <c r="D33" s="158"/>
      <c r="E33" s="158"/>
      <c r="F33" s="158"/>
      <c r="G33" s="158"/>
      <c r="H33" s="158"/>
      <c r="I33" s="159"/>
      <c r="J33" s="5"/>
      <c r="K33" s="56"/>
      <c r="L33" s="57"/>
    </row>
    <row r="34" spans="1:12" s="93" customFormat="1" ht="18.75" customHeight="1">
      <c r="A34" s="263" t="s">
        <v>101</v>
      </c>
      <c r="B34" s="264"/>
      <c r="C34" s="4"/>
      <c r="D34" s="4"/>
      <c r="E34" s="95"/>
      <c r="F34" s="96" t="s">
        <v>102</v>
      </c>
      <c r="G34" s="4"/>
      <c r="H34" s="4"/>
      <c r="I34" s="4"/>
      <c r="J34" s="4"/>
      <c r="K34" s="265" t="s">
        <v>127</v>
      </c>
      <c r="L34" s="266"/>
    </row>
    <row r="35" spans="1:12" s="94" customFormat="1" ht="6" customHeight="1">
      <c r="A35" s="102"/>
      <c r="B35" s="103"/>
      <c r="C35" s="4"/>
      <c r="D35" s="4"/>
      <c r="E35" s="97"/>
      <c r="F35" s="98"/>
      <c r="G35" s="4"/>
      <c r="H35" s="4"/>
      <c r="I35" s="4"/>
      <c r="J35" s="4"/>
      <c r="K35" s="99"/>
      <c r="L35" s="100"/>
    </row>
    <row r="36" spans="1:12" s="54" customFormat="1" ht="20.100000000000001" customHeight="1">
      <c r="A36" s="73"/>
      <c r="B36" s="73"/>
      <c r="C36" s="73"/>
      <c r="D36" s="73"/>
      <c r="E36" s="73"/>
      <c r="F36" s="73"/>
      <c r="G36" s="73"/>
      <c r="H36" s="73"/>
      <c r="I36" s="73"/>
      <c r="J36" s="8"/>
      <c r="K36" s="199" t="s">
        <v>12</v>
      </c>
      <c r="L36" s="200"/>
    </row>
    <row r="37" spans="1:12" s="3" customFormat="1" ht="15.75" customHeight="1">
      <c r="A37" s="95"/>
      <c r="B37" s="4"/>
      <c r="C37" s="4"/>
      <c r="D37" s="4"/>
      <c r="E37" s="4"/>
      <c r="F37" s="4"/>
      <c r="G37" s="4"/>
      <c r="H37" s="4"/>
      <c r="I37" s="4"/>
      <c r="J37" s="5"/>
      <c r="K37" s="59" t="s">
        <v>13</v>
      </c>
      <c r="L37" s="60" t="s">
        <v>14</v>
      </c>
    </row>
    <row r="38" spans="1:12" ht="32.1" customHeight="1">
      <c r="A38" s="55" t="s">
        <v>111</v>
      </c>
      <c r="B38" s="149" t="s">
        <v>44</v>
      </c>
      <c r="C38" s="154"/>
      <c r="D38" s="154"/>
      <c r="E38" s="154"/>
      <c r="F38" s="154"/>
      <c r="G38" s="154"/>
      <c r="H38" s="48"/>
      <c r="I38" s="19" t="s">
        <v>83</v>
      </c>
      <c r="J38" s="11"/>
      <c r="K38" s="20" t="str">
        <f>IF(G$14="Select","-",IF(I38="Select","-",IF(I38="Yes","Yes","No")))</f>
        <v>-</v>
      </c>
      <c r="L38" s="20" t="str">
        <f>IF(G$14="Select","-",IF(G$14="Application for Plan B","NA",IF(G$14="Maintenance of Plan B","NA",IF(I38="Select","-",IF(AND(G$14="Application for Plan C",I38="Yes"),"Yes",IF(AND(G$14="Maintenance of Plan C",I38="Yes"),"Yes",IF(AND(G$14="Application for Plan C",I38="Select"),"-",IF(AND(G$14="Maintenance of Plan C",I38="Select"),"-","No"))))))))</f>
        <v>-</v>
      </c>
    </row>
    <row r="39" spans="1:12" ht="48" customHeight="1">
      <c r="A39" s="55" t="s">
        <v>112</v>
      </c>
      <c r="B39" s="149" t="s">
        <v>43</v>
      </c>
      <c r="C39" s="154"/>
      <c r="D39" s="154"/>
      <c r="E39" s="154"/>
      <c r="F39" s="154"/>
      <c r="G39" s="154"/>
      <c r="H39" s="48"/>
      <c r="I39" s="19" t="s">
        <v>83</v>
      </c>
      <c r="J39" s="11"/>
      <c r="K39" s="20" t="s">
        <v>17</v>
      </c>
      <c r="L39" s="20" t="str">
        <f>IF(G$14="Select","-",IF(G$14="Application for Plan B","NA",IF(G$14="Maintenance of Plan B","NA",IF(I39="Select","-",IF(AND(G$14="Application for Plan C",I39="Yes"),"Yes",IF(AND(G$14="Maintenance of Plan C",I39="Yes"),"Yes",IF(AND(G$14="Application for Plan C",I39="Select"),"-",IF(AND(G$14="Maintenance of Plan C",I39="Select"),"-",IF(I39="NA","-","No")))))))))</f>
        <v>-</v>
      </c>
    </row>
    <row r="40" spans="1:12" ht="9.9499999999999993" customHeight="1">
      <c r="B40" s="3"/>
      <c r="C40" s="48"/>
      <c r="D40" s="48"/>
      <c r="E40" s="48"/>
      <c r="F40" s="48"/>
      <c r="G40" s="48"/>
      <c r="H40" s="48"/>
    </row>
    <row r="41" spans="1:12" s="3" customFormat="1" ht="15.75" customHeight="1">
      <c r="B41" s="3" t="s">
        <v>6</v>
      </c>
      <c r="C41" s="48"/>
      <c r="D41" s="48"/>
      <c r="E41" s="48"/>
      <c r="F41" s="48"/>
      <c r="G41" s="48"/>
      <c r="H41" s="48"/>
      <c r="I41" s="48"/>
      <c r="J41" s="12"/>
      <c r="K41" s="6"/>
      <c r="L41" s="7"/>
    </row>
    <row r="42" spans="1:12" s="3" customFormat="1" ht="84" customHeight="1">
      <c r="B42" s="157"/>
      <c r="C42" s="158"/>
      <c r="D42" s="158"/>
      <c r="E42" s="158"/>
      <c r="F42" s="158"/>
      <c r="G42" s="158"/>
      <c r="H42" s="158"/>
      <c r="I42" s="159"/>
      <c r="J42" s="5"/>
      <c r="K42" s="6"/>
      <c r="L42" s="7"/>
    </row>
    <row r="43" spans="1:12" ht="15.95" customHeight="1"/>
    <row r="44" spans="1:12">
      <c r="A44" s="45" t="s">
        <v>2</v>
      </c>
    </row>
    <row r="45" spans="1:12" ht="51" customHeight="1">
      <c r="A45" s="55" t="s">
        <v>113</v>
      </c>
      <c r="B45" s="149" t="s">
        <v>27</v>
      </c>
      <c r="C45" s="289"/>
      <c r="D45" s="289"/>
      <c r="E45" s="289"/>
      <c r="F45" s="289"/>
      <c r="G45" s="289"/>
      <c r="I45" s="19" t="s">
        <v>83</v>
      </c>
      <c r="J45" s="11"/>
      <c r="K45" s="20" t="str">
        <f>IF(G$14="Select","-",IF(I45="Select","-",IF(I45="Yes","Yes","No")))</f>
        <v>-</v>
      </c>
      <c r="L45" s="20" t="str">
        <f>IF(G$14="Select","-",IF(G$14="Application for Plan B","NA",IF(G$14="Maintenance of Plan B","NA",IF(I45="Select","-",IF(AND(G$14="Application for Plan C",I45="Yes"),"Yes",IF(AND(G$14="Maintenance of Plan C",I45="Yes"),"Yes",IF(AND(G$14="Application for Plan C",I45="Select"),"-",IF(AND(G$14="Maintenance of Plan C",I45="Select"),"-","No"))))))))</f>
        <v>-</v>
      </c>
    </row>
    <row r="46" spans="1:12" ht="9.9499999999999993" customHeight="1">
      <c r="B46" s="3"/>
      <c r="C46" s="48"/>
      <c r="D46" s="48"/>
      <c r="E46" s="48"/>
      <c r="F46" s="48"/>
      <c r="G46" s="48"/>
      <c r="H46" s="48"/>
    </row>
    <row r="47" spans="1:12" s="3" customFormat="1" ht="15.75" customHeight="1">
      <c r="B47" s="3" t="s">
        <v>6</v>
      </c>
      <c r="C47" s="48"/>
      <c r="D47" s="48"/>
      <c r="E47" s="48"/>
      <c r="F47" s="48"/>
      <c r="G47" s="48"/>
      <c r="H47" s="48"/>
      <c r="I47" s="48"/>
      <c r="J47" s="12"/>
      <c r="K47" s="6"/>
      <c r="L47" s="7"/>
    </row>
    <row r="48" spans="1:12" s="3" customFormat="1" ht="84" customHeight="1">
      <c r="B48" s="157"/>
      <c r="C48" s="158"/>
      <c r="D48" s="158"/>
      <c r="E48" s="158"/>
      <c r="F48" s="158"/>
      <c r="G48" s="158"/>
      <c r="H48" s="158"/>
      <c r="I48" s="159"/>
      <c r="J48" s="5"/>
      <c r="K48" s="6"/>
      <c r="L48" s="7"/>
    </row>
    <row r="49" spans="1:12" ht="15.95" customHeight="1"/>
    <row r="50" spans="1:12" ht="48" customHeight="1">
      <c r="A50" s="55" t="s">
        <v>114</v>
      </c>
      <c r="B50" s="149" t="s">
        <v>117</v>
      </c>
      <c r="C50" s="154"/>
      <c r="D50" s="154"/>
      <c r="E50" s="154"/>
      <c r="F50" s="154"/>
      <c r="G50" s="154"/>
      <c r="H50" s="48"/>
      <c r="I50" s="19" t="s">
        <v>83</v>
      </c>
      <c r="J50" s="11"/>
      <c r="K50" s="20" t="str">
        <f>IF(G$14="Select","-",IF(I50="Select","-",IF(I50="Yes","Yes","No")))</f>
        <v>-</v>
      </c>
      <c r="L50" s="20" t="s">
        <v>118</v>
      </c>
    </row>
    <row r="51" spans="1:12" ht="69" customHeight="1">
      <c r="A51" s="55" t="s">
        <v>115</v>
      </c>
      <c r="B51" s="149" t="s">
        <v>64</v>
      </c>
      <c r="C51" s="154"/>
      <c r="D51" s="154"/>
      <c r="E51" s="154"/>
      <c r="F51" s="154"/>
      <c r="G51" s="154"/>
      <c r="H51" s="48"/>
      <c r="I51" s="19" t="s">
        <v>83</v>
      </c>
      <c r="J51" s="11"/>
      <c r="K51" s="20" t="s">
        <v>17</v>
      </c>
      <c r="L51" s="20" t="str">
        <f>IF(G$14="Select","-",IF(G$14="Application for Plan B","NA",IF(G$14="Maintenance of Plan B","NA",IF(I51="Select","-",IF(AND(G$14="Application for Plan C",I51="Yes"),"Yes",IF(AND(G$14="Maintenance of Plan C",I51="Yes"),"Yes",IF(AND(G$14="Application for Plan C",I51="Select"),"-",IF(AND(G$14="Maintenance of Plan C",I51="Select"),"-",IF(I51="NA","-","No")))))))))</f>
        <v>-</v>
      </c>
    </row>
    <row r="52" spans="1:12" ht="9.9499999999999993" customHeight="1">
      <c r="B52" s="3"/>
      <c r="C52" s="48"/>
      <c r="D52" s="48"/>
      <c r="E52" s="48"/>
      <c r="F52" s="48"/>
      <c r="G52" s="48"/>
      <c r="H52" s="48"/>
    </row>
    <row r="53" spans="1:12" s="3" customFormat="1" ht="15.75" customHeight="1">
      <c r="B53" s="3" t="s">
        <v>6</v>
      </c>
      <c r="C53" s="48"/>
      <c r="D53" s="48"/>
      <c r="E53" s="48"/>
      <c r="F53" s="48"/>
      <c r="G53" s="48"/>
      <c r="H53" s="48"/>
      <c r="I53" s="48"/>
      <c r="J53" s="12"/>
      <c r="K53" s="6"/>
      <c r="L53" s="7"/>
    </row>
    <row r="54" spans="1:12" s="3" customFormat="1" ht="87" customHeight="1">
      <c r="B54" s="157"/>
      <c r="C54" s="158"/>
      <c r="D54" s="158"/>
      <c r="E54" s="158"/>
      <c r="F54" s="158"/>
      <c r="G54" s="158"/>
      <c r="H54" s="158"/>
      <c r="I54" s="159"/>
      <c r="J54" s="5"/>
      <c r="K54" s="6"/>
      <c r="L54" s="7"/>
    </row>
    <row r="55" spans="1:12" s="3" customFormat="1" ht="15.95" customHeight="1">
      <c r="B55" s="4"/>
      <c r="C55" s="33"/>
      <c r="D55" s="33"/>
      <c r="E55" s="33"/>
      <c r="F55" s="33"/>
      <c r="G55" s="33"/>
      <c r="H55" s="33"/>
      <c r="I55" s="33"/>
      <c r="J55" s="5"/>
      <c r="K55" s="6"/>
      <c r="L55" s="7"/>
    </row>
    <row r="56" spans="1:12" ht="38.25" customHeight="1">
      <c r="A56" s="55" t="s">
        <v>116</v>
      </c>
      <c r="B56" s="149" t="s">
        <v>60</v>
      </c>
      <c r="C56" s="154"/>
      <c r="D56" s="154"/>
      <c r="E56" s="154"/>
      <c r="F56" s="154"/>
      <c r="G56" s="154"/>
      <c r="H56" s="48"/>
      <c r="I56" s="19" t="s">
        <v>83</v>
      </c>
      <c r="J56" s="11"/>
      <c r="K56" s="20" t="str">
        <f>IF(G$14="Select","-",IF(I56="Select","-",IF(I56="Yes","Yes","No")))</f>
        <v>-</v>
      </c>
      <c r="L56" s="20" t="str">
        <f>IF(G$14="Select","-",IF(G$14="Application for Plan B","NA",IF(G$14="Maintenance of Plan B","NA",IF(I56="Select","-",IF(AND(G$14="Application for Plan C",I56="Yes"),"Yes",IF(AND(G$14="Maintenance of Plan C",I56="Yes"),"Yes",IF(AND(G$14="Application for Plan C",I56="Select"),"-",IF(AND(G$14="Maintenance of Plan C",I56="Select"),"-","No"))))))))</f>
        <v>-</v>
      </c>
    </row>
    <row r="57" spans="1:12" ht="9.9499999999999993" customHeight="1">
      <c r="B57" s="3"/>
      <c r="C57" s="48"/>
      <c r="D57" s="48"/>
      <c r="E57" s="48"/>
      <c r="F57" s="48"/>
      <c r="G57" s="48"/>
      <c r="H57" s="48"/>
    </row>
    <row r="58" spans="1:12" s="3" customFormat="1" ht="15.75" customHeight="1">
      <c r="B58" s="3" t="s">
        <v>6</v>
      </c>
      <c r="C58" s="48"/>
      <c r="D58" s="48"/>
      <c r="E58" s="48"/>
      <c r="F58" s="48"/>
      <c r="G58" s="48"/>
      <c r="H58" s="48"/>
      <c r="I58" s="48"/>
      <c r="J58" s="12"/>
      <c r="K58" s="6"/>
      <c r="L58" s="7"/>
    </row>
    <row r="59" spans="1:12" s="3" customFormat="1" ht="81.75" customHeight="1">
      <c r="B59" s="157"/>
      <c r="C59" s="158"/>
      <c r="D59" s="158"/>
      <c r="E59" s="158"/>
      <c r="F59" s="158"/>
      <c r="G59" s="158"/>
      <c r="H59" s="158"/>
      <c r="I59" s="159"/>
      <c r="J59" s="5"/>
      <c r="K59" s="56"/>
      <c r="L59" s="57"/>
    </row>
    <row r="60" spans="1:12" s="3" customFormat="1" ht="12" customHeight="1">
      <c r="A60" s="263" t="s">
        <v>101</v>
      </c>
      <c r="B60" s="264"/>
      <c r="C60" s="4"/>
      <c r="D60" s="4"/>
      <c r="E60" s="95"/>
      <c r="F60" s="96" t="s">
        <v>103</v>
      </c>
      <c r="G60" s="4"/>
      <c r="H60" s="4"/>
      <c r="I60" s="4"/>
      <c r="J60" s="4"/>
      <c r="K60" s="278" t="s">
        <v>127</v>
      </c>
      <c r="L60" s="278"/>
    </row>
    <row r="61" spans="1:12" s="54" customFormat="1" ht="20.100000000000001" customHeight="1">
      <c r="J61" s="8"/>
      <c r="K61" s="199" t="s">
        <v>12</v>
      </c>
      <c r="L61" s="200"/>
    </row>
    <row r="62" spans="1:12" s="53" customFormat="1" ht="15.75" customHeight="1">
      <c r="B62" s="4"/>
      <c r="C62" s="4"/>
      <c r="D62" s="4"/>
      <c r="E62" s="4"/>
      <c r="F62" s="4"/>
      <c r="G62" s="4"/>
      <c r="H62" s="4"/>
      <c r="I62" s="4"/>
      <c r="J62" s="5"/>
      <c r="K62" s="59" t="s">
        <v>13</v>
      </c>
      <c r="L62" s="60" t="s">
        <v>14</v>
      </c>
    </row>
    <row r="63" spans="1:12" ht="51.75" customHeight="1">
      <c r="A63" s="55" t="s">
        <v>119</v>
      </c>
      <c r="B63" s="149" t="s">
        <v>62</v>
      </c>
      <c r="C63" s="154"/>
      <c r="D63" s="154"/>
      <c r="E63" s="154"/>
      <c r="F63" s="154"/>
      <c r="G63" s="154"/>
      <c r="H63" s="48"/>
      <c r="I63" s="19" t="s">
        <v>83</v>
      </c>
      <c r="J63" s="11"/>
      <c r="K63" s="20" t="s">
        <v>17</v>
      </c>
      <c r="L63" s="20" t="str">
        <f>IF(G$14="Select","-",IF(G$14="Application for Plan B","NA",IF(G$14="Maintenance of Plan B","NA",IF(I63="Select","-",IF(AND(G$14="Application for Plan C",I63="Yes"),"Yes",IF(AND(G$14="Maintenance of Plan C",I63="Yes"),"Yes",IF(AND(G$14="Application for Plan C",I63="Select"),"-",IF(AND(G$14="Maintenance of Plan C",I63="Select"),"-",IF(I63="NA","-","No")))))))))</f>
        <v>-</v>
      </c>
    </row>
    <row r="64" spans="1:12" ht="9.9499999999999993" customHeight="1">
      <c r="B64" s="3"/>
      <c r="C64" s="48"/>
      <c r="D64" s="48"/>
      <c r="E64" s="48"/>
      <c r="F64" s="48"/>
      <c r="G64" s="48"/>
      <c r="H64" s="48"/>
    </row>
    <row r="65" spans="1:12" s="3" customFormat="1" ht="15.75" customHeight="1">
      <c r="B65" s="3" t="s">
        <v>6</v>
      </c>
      <c r="C65" s="48"/>
      <c r="D65" s="48"/>
      <c r="E65" s="48"/>
      <c r="F65" s="48"/>
      <c r="G65" s="48"/>
      <c r="H65" s="48"/>
      <c r="I65" s="48"/>
      <c r="J65" s="12"/>
      <c r="K65" s="6"/>
      <c r="L65" s="7"/>
    </row>
    <row r="66" spans="1:12" s="3" customFormat="1" ht="69.95" customHeight="1">
      <c r="B66" s="157"/>
      <c r="C66" s="158"/>
      <c r="D66" s="158"/>
      <c r="E66" s="158"/>
      <c r="F66" s="158"/>
      <c r="G66" s="158"/>
      <c r="H66" s="158"/>
      <c r="I66" s="159"/>
      <c r="J66" s="5"/>
      <c r="K66" s="6"/>
      <c r="L66" s="7"/>
    </row>
    <row r="67" spans="1:12" ht="15.95" customHeight="1"/>
    <row r="68" spans="1:12" ht="15.95" customHeight="1">
      <c r="A68" s="55" t="s">
        <v>120</v>
      </c>
      <c r="B68" s="149" t="s">
        <v>30</v>
      </c>
      <c r="C68" s="154"/>
      <c r="D68" s="154"/>
      <c r="E68" s="154"/>
      <c r="F68" s="154"/>
      <c r="G68" s="154"/>
      <c r="H68" s="48"/>
      <c r="I68" s="19" t="s">
        <v>83</v>
      </c>
      <c r="J68" s="11"/>
      <c r="K68" s="20" t="str">
        <f>IF(G$14="Select","-",IF(I68="Select","-",IF(I68="Yes","Yes","No")))</f>
        <v>-</v>
      </c>
      <c r="L68" s="20" t="str">
        <f>IF(G$14="Select","-",IF(G$14="Application for Plan B","NA",IF(G$14="Maintenance of Plan B","NA",IF(I68="Select","-",IF(AND(G$14="Application for Plan C",I68="Yes"),"Yes",IF(AND(G$14="Maintenance of Plan C",I68="Yes"),"Yes",IF(AND(G$14="Application for Plan C",I68="Select"),"-",IF(AND(G$14="Maintenance of Plan C",I68="Select"),"-","No"))))))))</f>
        <v>-</v>
      </c>
    </row>
    <row r="69" spans="1:12" s="3" customFormat="1" ht="9.9499999999999993" customHeight="1">
      <c r="C69" s="48"/>
      <c r="D69" s="48"/>
      <c r="E69" s="48"/>
      <c r="F69" s="48"/>
      <c r="G69" s="48"/>
      <c r="H69" s="48"/>
      <c r="I69" s="48"/>
      <c r="J69" s="12"/>
      <c r="K69" s="6"/>
      <c r="L69" s="7"/>
    </row>
    <row r="70" spans="1:12" s="3" customFormat="1" ht="15.75" customHeight="1">
      <c r="B70" s="3" t="s">
        <v>6</v>
      </c>
      <c r="C70" s="48"/>
      <c r="D70" s="48"/>
      <c r="E70" s="48"/>
      <c r="F70" s="48"/>
      <c r="G70" s="48"/>
      <c r="H70" s="48"/>
      <c r="I70" s="48"/>
      <c r="J70" s="12"/>
      <c r="K70" s="6"/>
      <c r="L70" s="7"/>
    </row>
    <row r="71" spans="1:12" s="3" customFormat="1" ht="79.5" customHeight="1">
      <c r="B71" s="155"/>
      <c r="C71" s="156"/>
      <c r="D71" s="156"/>
      <c r="E71" s="156"/>
      <c r="F71" s="156"/>
      <c r="G71" s="156"/>
      <c r="H71" s="156"/>
      <c r="I71" s="156"/>
      <c r="J71" s="5"/>
      <c r="K71" s="6"/>
      <c r="L71" s="7"/>
    </row>
    <row r="72" spans="1:12" ht="15.95" customHeight="1"/>
    <row r="73" spans="1:12" ht="51" customHeight="1">
      <c r="A73" s="55" t="s">
        <v>121</v>
      </c>
      <c r="B73" s="149" t="s">
        <v>61</v>
      </c>
      <c r="C73" s="154"/>
      <c r="D73" s="154"/>
      <c r="E73" s="154"/>
      <c r="F73" s="154"/>
      <c r="G73" s="154"/>
      <c r="H73" s="48"/>
      <c r="I73" s="19" t="s">
        <v>83</v>
      </c>
      <c r="J73" s="11"/>
      <c r="K73" s="20" t="s">
        <v>17</v>
      </c>
      <c r="L73" s="20" t="str">
        <f>IF(G$14="Select","-",IF(G$14="Application for Plan B","NA",IF(G$14="Maintenance of Plan B","NA",IF(I73="Select","-",IF(AND(G$14="Application for Plan C",I73="Yes"),"Yes",IF(AND(G$14="Maintenance of Plan C",I73="Yes"),"Yes",IF(AND(G$14="Application for Plan C",I73="Select"),"-",IF(AND(G$14="Maintenance of Plan C",I73="Select"),"-",IF(I73="NA","-","No")))))))))</f>
        <v>-</v>
      </c>
    </row>
    <row r="74" spans="1:12" s="3" customFormat="1" ht="9.9499999999999993" customHeight="1">
      <c r="C74" s="48"/>
      <c r="D74" s="48"/>
      <c r="E74" s="48"/>
      <c r="F74" s="48"/>
      <c r="G74" s="48"/>
      <c r="H74" s="48"/>
      <c r="I74" s="48"/>
      <c r="J74" s="12"/>
      <c r="K74" s="6"/>
      <c r="L74" s="7"/>
    </row>
    <row r="75" spans="1:12" s="3" customFormat="1" ht="15.75" customHeight="1">
      <c r="B75" s="3" t="s">
        <v>6</v>
      </c>
      <c r="C75" s="48"/>
      <c r="D75" s="48"/>
      <c r="E75" s="48"/>
      <c r="F75" s="48"/>
      <c r="G75" s="48"/>
      <c r="H75" s="48"/>
      <c r="I75" s="48"/>
      <c r="J75" s="12"/>
      <c r="K75" s="6"/>
      <c r="L75" s="7"/>
    </row>
    <row r="76" spans="1:12" s="3" customFormat="1" ht="76.5" customHeight="1">
      <c r="B76" s="155"/>
      <c r="C76" s="156"/>
      <c r="D76" s="156"/>
      <c r="E76" s="156"/>
      <c r="F76" s="156"/>
      <c r="G76" s="156"/>
      <c r="H76" s="156"/>
      <c r="I76" s="156"/>
      <c r="J76" s="5"/>
      <c r="K76" s="6"/>
      <c r="L76" s="7"/>
    </row>
    <row r="77" spans="1:12" ht="15.95" customHeight="1"/>
    <row r="78" spans="1:12" ht="32.1" customHeight="1">
      <c r="A78" s="55" t="s">
        <v>46</v>
      </c>
      <c r="B78" s="149" t="s">
        <v>31</v>
      </c>
      <c r="C78" s="154"/>
      <c r="D78" s="154"/>
      <c r="E78" s="154"/>
      <c r="F78" s="154"/>
      <c r="G78" s="154"/>
      <c r="H78" s="154"/>
      <c r="I78" s="154"/>
    </row>
    <row r="79" spans="1:12" ht="32.25" customHeight="1">
      <c r="B79" s="222"/>
      <c r="C79" s="223"/>
      <c r="D79" s="224"/>
      <c r="E79" s="236" t="s">
        <v>10</v>
      </c>
      <c r="F79" s="49" t="s">
        <v>11</v>
      </c>
      <c r="G79" s="232" t="s">
        <v>32</v>
      </c>
      <c r="H79" s="233"/>
      <c r="I79" s="233"/>
    </row>
    <row r="80" spans="1:12" s="73" customFormat="1" ht="18.75" customHeight="1">
      <c r="B80" s="105"/>
      <c r="C80" s="106"/>
      <c r="D80" s="101"/>
      <c r="E80" s="237"/>
      <c r="F80" s="107" t="s">
        <v>82</v>
      </c>
      <c r="G80" s="275" t="s">
        <v>82</v>
      </c>
      <c r="H80" s="276"/>
      <c r="I80" s="277"/>
      <c r="J80" s="8"/>
      <c r="K80" s="21"/>
      <c r="L80" s="22"/>
    </row>
    <row r="81" spans="1:12" ht="33" customHeight="1">
      <c r="B81" s="160" t="s">
        <v>73</v>
      </c>
      <c r="C81" s="161"/>
      <c r="D81" s="162"/>
      <c r="E81" s="1"/>
      <c r="F81" s="1"/>
      <c r="G81" s="234"/>
      <c r="H81" s="235"/>
      <c r="I81" s="235"/>
    </row>
    <row r="82" spans="1:12" ht="20.25" customHeight="1">
      <c r="B82" s="166" t="s">
        <v>74</v>
      </c>
      <c r="C82" s="167"/>
      <c r="D82" s="168"/>
      <c r="E82" s="1"/>
      <c r="F82" s="1"/>
      <c r="G82" s="234"/>
      <c r="H82" s="235"/>
      <c r="I82" s="235"/>
    </row>
    <row r="83" spans="1:12" ht="16.5">
      <c r="B83" s="225" t="s">
        <v>80</v>
      </c>
      <c r="C83" s="226"/>
      <c r="D83" s="162"/>
      <c r="E83" s="84" t="str">
        <f>IF(ISBLANK(E82),"-",IF(ISBLANK(E81),"-",IF(AND(E81=0,E82=0),"Error!",IF(E82&lt;8,"NA",E81/E82))))</f>
        <v>-</v>
      </c>
      <c r="F83" s="84" t="str">
        <f>IF(ISBLANK(F82),"-",IF(ISBLANK(F81),"-",IF(AND(F81=0,F82=0),"Error!",IF(F82&lt;8,"NA",F81/F82))))</f>
        <v>-</v>
      </c>
      <c r="G83" s="188" t="str">
        <f>IF(OR(G$14="Maintenance of Plan B",G$14="Application for Plan B"),"NA",IF(ISBLANK(G82),"-",IF(ISBLANK(G81),"-",IF(AND(G81=0,G82=0),"Error!",IF(G82&lt;8,"NA",G81/G82)))))</f>
        <v>-</v>
      </c>
      <c r="H83" s="189"/>
      <c r="I83" s="189"/>
    </row>
    <row r="84" spans="1:12" ht="16.5">
      <c r="B84" s="225" t="s">
        <v>21</v>
      </c>
      <c r="C84" s="226"/>
      <c r="D84" s="162"/>
      <c r="E84" s="50" t="str">
        <f>IF(ISBLANK(E82),"-",IF(ISBLANK(E81),"-",IF(AND(E82&lt;3,E81&gt;0),"No",IF(AND(E82&gt;2,E82&lt;8,E81&gt;1),"No",IF(AND(E82&gt;7,E83&gt;15%),"No",IF(AND(E82=0,E81=0),"NA","Yes"))))))</f>
        <v>-</v>
      </c>
      <c r="F84" s="50" t="str">
        <f>IF(F80="Applicable?","-",IF(F80="NA","NA",IF(ISBLANK(F82),"-",IF(ISBLANK(F81),"-",IF(F80="NA","NA",IF(AND(F82&lt;3,F81&gt;0),"No",IF(AND(F82&gt;2,F82&lt;8,F81&gt;1),"No",IF(AND(F82&gt;7,F83&gt;15%),"No",IF(AND(F82=0,F81=0),"NA","Yes")))))))))</f>
        <v>-</v>
      </c>
      <c r="G84" s="190" t="str">
        <f>IF(OR(G$14="Maintenance of Plan B",G$14="Application for Plan B"),"NA",IF(G80="Applicable?","-",IF(G80="NA","NA",IF(ISBLANK(G82),"-",IF(ISBLANK(G81),"-",IF(AND(G82&lt;3,G81&gt;0),"No",IF(AND(G82&gt;2,G82&lt;8,G81&gt;1),"No",IF(AND(G82&gt;7,G83&gt;15%),"No",IF(AND(G82=0,G81=0),"NA","Yes")))))))))</f>
        <v>-</v>
      </c>
      <c r="H84" s="189"/>
      <c r="I84" s="189"/>
      <c r="K84" s="20" t="str">
        <f>IF(E84="-","-",IF(F84="-","-",IF(AND(G14="Application for Plan B",E84="Yes",F84="Yes"),"Yes",IF(AND(I12="Plan A",G14="Application for Plan B",E84="Yes",F84="NA"),"-",IF(AND(I12="Plan C",G14="Application for Plan B",E84="Yes",F84="NA"),"Yes",IF(AND(G14="Maintenance of Plan B",E84="Yes",F84="NA"),"Yes",IF(AND(G14="Maintenance of Plan B",E84="Yes",F84="Yes"),"Yes",IF(AND(G14="Application for Plan C",F84="NA"),"-",IF(AND(G14="Application for Plan C",E84="Yes",F84="Yes"),"Yes",IF(AND(G14="Maintenance of Plan C",E84="Yes",F84="Yes"),"Yes",IF(AND(G14="Maintenance of Plan C",E84="Yes",F84="NA"),"Yes","No")))))))))))</f>
        <v>-</v>
      </c>
      <c r="L84" s="23" t="str">
        <f>IF(G14="Application for Plan B","NA",IF(G14="Maintenance of Plan B","NA",IF(E84="-","-",IF(F84="-","-",IF(G84="-","-",IF(AND(G14="Application for Plan C",E84="Yes",F84="Yes",G84="Yes"),"Yes",IF(AND(G14="Application for Plan C",F80&lt;&gt;"Applicable"),"-",IF(AND(G14="Application for Plan C",G80&lt;&gt;"Applicable"),"-",IF(AND(G14="Maintenance of Plan C",E84="Yes",F84="NA",G84="NA"),"Yes",IF(AND(G14="Maintenance of Plan C",E84="Yes",F84="Yes",G84="NA"),"Yes",IF(AND(G14="Maintenance of Plan C",E84="Yes",F84="Yes",G84="Yes"),"Yes",IF(AND(F80="NA",G80="Applicable"),"-","No"))))))))))))</f>
        <v>-</v>
      </c>
    </row>
    <row r="85" spans="1:12" ht="33" customHeight="1">
      <c r="B85" s="238" t="str">
        <f>IF(AND(I12="Plan A",G14="Application for Plan B",F84="NA"),"ATTENTION - Data of last year are applicable and must be filled in this case!",IF(AND(G14="Application for Plan C",F84="NA"),"ATTENTION - Data of last year are applicable and must be filled in this case!",IF(AND(G14="Application for Plan C",G84="NA"),"ATTENTION - Data of second last year are applicable and must be filled in this case!",IF(AND(G14="Maintenance of Plan C",F80="NA",G80="Applicable"),"ATTENTION - Please check applicability of data of both last year and second last year!",""))))</f>
        <v/>
      </c>
      <c r="C85" s="239"/>
      <c r="D85" s="239"/>
      <c r="E85" s="239"/>
      <c r="F85" s="239"/>
      <c r="G85" s="239"/>
      <c r="H85" s="239"/>
      <c r="I85" s="239"/>
    </row>
    <row r="86" spans="1:12" ht="21" customHeight="1">
      <c r="B86" s="219" t="s">
        <v>22</v>
      </c>
      <c r="C86" s="220"/>
      <c r="D86" s="220"/>
      <c r="E86" s="220"/>
      <c r="F86" s="220"/>
      <c r="G86" s="221"/>
      <c r="H86" s="221"/>
      <c r="I86" s="221"/>
    </row>
    <row r="87" spans="1:12" ht="48" customHeight="1">
      <c r="B87" s="227" t="s">
        <v>53</v>
      </c>
      <c r="C87" s="228"/>
      <c r="D87" s="213" t="s">
        <v>50</v>
      </c>
      <c r="E87" s="214"/>
      <c r="F87" s="214"/>
      <c r="G87" s="215"/>
      <c r="H87" s="215"/>
      <c r="I87" s="215"/>
    </row>
    <row r="88" spans="1:12">
      <c r="B88" s="216" t="s">
        <v>4</v>
      </c>
      <c r="C88" s="216"/>
      <c r="D88" s="216" t="s">
        <v>23</v>
      </c>
      <c r="E88" s="217"/>
      <c r="F88" s="217"/>
      <c r="G88" s="218"/>
      <c r="H88" s="218"/>
      <c r="I88" s="218"/>
    </row>
    <row r="89" spans="1:12">
      <c r="B89" s="206" t="s">
        <v>5</v>
      </c>
      <c r="C89" s="195"/>
      <c r="D89" s="195" t="s">
        <v>51</v>
      </c>
      <c r="E89" s="196"/>
      <c r="F89" s="196"/>
      <c r="G89" s="197"/>
      <c r="H89" s="197"/>
      <c r="I89" s="197"/>
    </row>
    <row r="90" spans="1:12">
      <c r="B90" s="195" t="s">
        <v>3</v>
      </c>
      <c r="C90" s="195"/>
      <c r="D90" s="195" t="s">
        <v>52</v>
      </c>
      <c r="E90" s="196"/>
      <c r="F90" s="196"/>
      <c r="G90" s="197"/>
      <c r="H90" s="197"/>
      <c r="I90" s="197"/>
      <c r="K90" s="30"/>
      <c r="L90" s="31"/>
    </row>
    <row r="91" spans="1:12" ht="12.75" customHeight="1">
      <c r="A91" s="263" t="s">
        <v>101</v>
      </c>
      <c r="B91" s="264"/>
      <c r="C91" s="4"/>
      <c r="D91" s="4"/>
      <c r="E91" s="96"/>
      <c r="F91" s="96" t="s">
        <v>104</v>
      </c>
      <c r="G91" s="4"/>
      <c r="H91" s="4"/>
      <c r="I91" s="4"/>
      <c r="J91" s="4"/>
      <c r="K91" s="265" t="s">
        <v>127</v>
      </c>
      <c r="L91" s="266"/>
    </row>
    <row r="92" spans="1:12" s="54" customFormat="1" ht="20.100000000000001" customHeight="1">
      <c r="A92" s="73"/>
      <c r="B92" s="73"/>
      <c r="C92" s="73"/>
      <c r="D92" s="73"/>
      <c r="E92" s="73"/>
      <c r="F92" s="73"/>
      <c r="G92" s="73"/>
      <c r="H92" s="73"/>
      <c r="I92" s="73"/>
      <c r="J92" s="8"/>
      <c r="K92" s="199" t="s">
        <v>12</v>
      </c>
      <c r="L92" s="200"/>
    </row>
    <row r="93" spans="1:12" s="53" customFormat="1" ht="15.75" customHeight="1">
      <c r="A93" s="104"/>
      <c r="B93" s="4"/>
      <c r="C93" s="4"/>
      <c r="D93" s="4"/>
      <c r="E93" s="4"/>
      <c r="F93" s="4"/>
      <c r="G93" s="4"/>
      <c r="H93" s="4"/>
      <c r="I93" s="4"/>
      <c r="J93" s="5"/>
      <c r="K93" s="59" t="s">
        <v>13</v>
      </c>
      <c r="L93" s="60" t="s">
        <v>14</v>
      </c>
    </row>
    <row r="94" spans="1:12">
      <c r="A94" s="45" t="s">
        <v>7</v>
      </c>
      <c r="F94" s="73"/>
      <c r="G94" s="73"/>
      <c r="H94" s="73"/>
      <c r="I94" s="73"/>
    </row>
    <row r="95" spans="1:12" ht="16.5" thickBot="1">
      <c r="A95" s="55" t="s">
        <v>122</v>
      </c>
      <c r="B95" s="32" t="s">
        <v>97</v>
      </c>
    </row>
    <row r="96" spans="1:12" ht="18" customHeight="1">
      <c r="B96" s="150" t="s">
        <v>78</v>
      </c>
      <c r="C96" s="268" t="s">
        <v>49</v>
      </c>
      <c r="D96" s="270" t="s">
        <v>48</v>
      </c>
      <c r="E96" s="297" t="s">
        <v>34</v>
      </c>
      <c r="F96" s="298"/>
      <c r="G96" s="298"/>
      <c r="H96" s="298"/>
      <c r="I96" s="299"/>
      <c r="J96" s="14"/>
    </row>
    <row r="97" spans="1:12" ht="78.75" customHeight="1" thickBot="1">
      <c r="B97" s="151"/>
      <c r="C97" s="269"/>
      <c r="D97" s="271"/>
      <c r="E97" s="111" t="s">
        <v>33</v>
      </c>
      <c r="F97" s="111" t="s">
        <v>91</v>
      </c>
      <c r="G97" s="111" t="s">
        <v>92</v>
      </c>
      <c r="H97" s="152" t="s">
        <v>93</v>
      </c>
      <c r="I97" s="153"/>
      <c r="J97" s="15"/>
    </row>
    <row r="98" spans="1:12" ht="33.950000000000003" customHeight="1">
      <c r="A98" s="126" t="s">
        <v>8</v>
      </c>
      <c r="B98" s="108" t="s">
        <v>77</v>
      </c>
      <c r="C98" s="87"/>
      <c r="D98" s="2"/>
      <c r="E98" s="2"/>
      <c r="F98" s="2"/>
      <c r="G98" s="2"/>
      <c r="H98" s="179" t="str">
        <f>IF(ISBLANK(F98),"-",IF(ISBLANK(G98),"-",IF(AND(G98=0,F98=0),"NA",IF(AND(G98&lt;10,F98&gt;0),"NA",F98/G98))))</f>
        <v>-</v>
      </c>
      <c r="I98" s="180"/>
      <c r="J98" s="16"/>
    </row>
    <row r="99" spans="1:12" ht="20.85" customHeight="1">
      <c r="A99" s="272"/>
      <c r="B99" s="133" t="s">
        <v>83</v>
      </c>
      <c r="C99" s="135" t="s">
        <v>75</v>
      </c>
      <c r="D99" s="118" t="str">
        <f>IF(B99="Not applicable","NA",IF(ISBLANK(D98),"-",IF(D98&gt;0,"No","Yes")))</f>
        <v>-</v>
      </c>
      <c r="E99" s="118" t="str">
        <f>IF(B99="Not applicable","NA",IF(ISBLANK(E98),"-",IF(E98&gt;0,"No","Yes")))</f>
        <v>-</v>
      </c>
      <c r="F99" s="89" t="s">
        <v>67</v>
      </c>
      <c r="G99" s="120" t="str">
        <f>IF(G$14="Select","Please select Item 2 above!",IF(B99="Not applicable","NA",IF(B99="Some results are inconclusive","NA",IF(ISBLANK(F98),"-",IF(ISBLANK(G98),"-",IF(AND(F98=0,G98=0),"NA",IF(AND(G98&lt;10,F98&gt;1),"No",IF(AND(G98&gt;9,H98&gt;10%),"No","Yes"))))))))</f>
        <v>Please select Item 2 above!</v>
      </c>
      <c r="H99" s="121"/>
      <c r="I99" s="122"/>
      <c r="J99" s="17"/>
      <c r="K99" s="116" t="str">
        <f>IF(B99="Not applicable","NA",IF(ISBLANK(C98),"-",IF(B99="Select","-",IF(D$99="-","-",IF(E$99="-","-",IF(G$99="-","-",IF(AND(B99="Conducted",D$99="Yes",E$99="Yes",G$99="Yes"),"Yes",IF(AND(B99="Some results are inconclusive",D$99="Yes",E$99="Yes"),"Yes","No"))))))))</f>
        <v>-</v>
      </c>
      <c r="L99" s="116" t="str">
        <f>IF(B99="Not applicable","NA",IF(ISBLANK(C98),"-",IF(G$14="Application for Plan B","NA",IF(G$14="Maintenance of Plan B","NA",IF(B99="Select","-",IF(D$99="-","-",IF(E$99="-","-",IF(G$100="-","-",IF(AND(D$99="Yes",E$99="Yes",G$100="Yes"),"Yes",IF(AND(B99="Some results are inconclusive",D$99="Yes",E$99="Yes",G100="NA"),"Yes","No"))))))))))</f>
        <v>-</v>
      </c>
    </row>
    <row r="100" spans="1:12" s="65" customFormat="1" ht="20.85" customHeight="1" thickBot="1">
      <c r="A100" s="128"/>
      <c r="B100" s="134"/>
      <c r="C100" s="136"/>
      <c r="D100" s="119"/>
      <c r="E100" s="119"/>
      <c r="F100" s="90" t="s">
        <v>68</v>
      </c>
      <c r="G100" s="123" t="str">
        <f>IF(G$14="Select","Please select Item 2 above!",IF(G$14="Application for Plan B","NA",IF(G$14="Maintenance of Plan B","NA",IF(B99="Not applicable","NA",IF(B99="Some results are inconclusive","NA",IF(ISBLANK(F98),"-",IF(ISBLANK(G98),"-",IF(AND(F98=0,G98=0),"NA",IF(AND(G98&lt;15,F98&gt;1),"No",IF(AND(G98&gt;14,H98&gt;7%),"No","Yes"))))))))))</f>
        <v>Please select Item 2 above!</v>
      </c>
      <c r="H100" s="124"/>
      <c r="I100" s="125"/>
      <c r="J100" s="17"/>
      <c r="K100" s="117"/>
      <c r="L100" s="117"/>
    </row>
    <row r="101" spans="1:12" ht="49.5" customHeight="1">
      <c r="A101" s="126" t="s">
        <v>9</v>
      </c>
      <c r="B101" s="88" t="s">
        <v>89</v>
      </c>
      <c r="C101" s="87"/>
      <c r="D101" s="2"/>
      <c r="E101" s="2"/>
      <c r="F101" s="2"/>
      <c r="G101" s="2"/>
      <c r="H101" s="170" t="str">
        <f>IF(ISBLANK(F101),"-",IF(ISBLANK(G101),"-",IF(AND(G101&lt;20,F101&gt;0),"NA",IF(AND(G101=0,F101=0),"NA",F101/G101))))</f>
        <v>-</v>
      </c>
      <c r="I101" s="171"/>
      <c r="J101" s="16"/>
      <c r="K101" s="85"/>
      <c r="L101" s="26"/>
    </row>
    <row r="102" spans="1:12" ht="20.85" customHeight="1">
      <c r="A102" s="127"/>
      <c r="B102" s="133" t="s">
        <v>83</v>
      </c>
      <c r="C102" s="135" t="s">
        <v>75</v>
      </c>
      <c r="D102" s="118" t="str">
        <f>IF(B102="Not applicable","NA",IF(ISBLANK(D101),"-",IF(D101&gt;0,"No","Yes")))</f>
        <v>-</v>
      </c>
      <c r="E102" s="118" t="str">
        <f>IF(B102="Not applicable","NA",IF(ISBLANK(E101),"-",IF(E101&gt;0,"No","Yes")))</f>
        <v>-</v>
      </c>
      <c r="F102" s="89" t="s">
        <v>67</v>
      </c>
      <c r="G102" s="120" t="str">
        <f>IF(G$14="Select","Please select Item 2 above!",IF(B102="Not applicable","NA",IF(B102="Some results are inconclusive","NA",IF(ISBLANK(F101),"-",IF(ISBLANK(G101),"-",IF(AND(F101=0,G101=0),"NA",IF(AND(G101&lt;20,F101&gt;1),"No",IF(AND(G101&gt;19,H101&gt;5%),"No","Yes"))))))))</f>
        <v>Please select Item 2 above!</v>
      </c>
      <c r="H102" s="129"/>
      <c r="I102" s="130"/>
      <c r="J102" s="17"/>
      <c r="K102" s="116" t="str">
        <f>IF(B102="Not applicable","NA",IF(ISBLANK(C101),"-",IF(B102="Select","-",IF(D$102="-","-",IF(E$102="-","-",IF(G$102="-","-",IF(AND(B102="Conducted",D$102="Yes",E$102="Yes",G$102="Yes"),"Yes",IF(AND(B102="Some results are inconclusive",D$102="Yes",E$102="Yes"),"Yes","No"))))))))</f>
        <v>-</v>
      </c>
      <c r="L102" s="116" t="str">
        <f>IF(B102="Not applicable","NA",IF(ISBLANK(C101),"-",IF(G$14="Application for Plan B","NA",IF(G$14="Maintenance of Plan B","NA",IF(B102="Select","-",IF(D$102="-","-",IF(E$102="-","-",IF(G$103="-","-",IF(AND(B102="Conducted",D$102="Yes",E$102="Yes",G$103="Yes"),"Yes",IF(AND(B102="Some results are inconclusive",D$102="Yes",E$102="Yes"),"Yes","No"))))))))))</f>
        <v>-</v>
      </c>
    </row>
    <row r="103" spans="1:12" s="65" customFormat="1" ht="20.85" customHeight="1" thickBot="1">
      <c r="A103" s="128"/>
      <c r="B103" s="134"/>
      <c r="C103" s="136"/>
      <c r="D103" s="119"/>
      <c r="E103" s="119"/>
      <c r="F103" s="90" t="s">
        <v>68</v>
      </c>
      <c r="G103" s="123" t="str">
        <f>IF(G$14="Select","Please select Item 2 above!",IF(G$14="Application for Plan B","NA",IF(G$14="Maintenance of Plan B","NA",IF(B102="Not applicable","NA",IF(B102="Some results are inconclusive","NA",IF(ISBLANK(F101),"-",IF(ISBLANK(G101),"-",IF(AND(F101=0,G101=0),"NA",IF(AND(G101&lt;25,F101&gt;1),"No",IF(AND(G101&gt;24,H101&gt;4%),"No","Yes"))))))))))</f>
        <v>Please select Item 2 above!</v>
      </c>
      <c r="H103" s="131"/>
      <c r="I103" s="132"/>
      <c r="J103" s="17"/>
      <c r="K103" s="117"/>
      <c r="L103" s="117"/>
    </row>
    <row r="104" spans="1:12" ht="49.5" customHeight="1">
      <c r="A104" s="126" t="s">
        <v>20</v>
      </c>
      <c r="B104" s="108" t="s">
        <v>90</v>
      </c>
      <c r="C104" s="87"/>
      <c r="D104" s="2"/>
      <c r="E104" s="2"/>
      <c r="F104" s="2"/>
      <c r="G104" s="2"/>
      <c r="H104" s="170" t="str">
        <f>IF(ISBLANK(F104),"-",IF(ISBLANK(G104),"-",IF(AND(G104&lt;20,F104&gt;0),"NA",IF(AND(G104=0,F104=0),"NA",F104/G104))))</f>
        <v>-</v>
      </c>
      <c r="I104" s="171"/>
      <c r="J104" s="16"/>
      <c r="K104" s="25"/>
      <c r="L104" s="26"/>
    </row>
    <row r="105" spans="1:12" ht="20.85" customHeight="1">
      <c r="A105" s="127"/>
      <c r="B105" s="133" t="s">
        <v>83</v>
      </c>
      <c r="C105" s="135" t="s">
        <v>75</v>
      </c>
      <c r="D105" s="118" t="str">
        <f>IF(B105="Not applicable","NA",IF(ISBLANK(D104),"-",IF(D104&gt;0,"No","Yes")))</f>
        <v>-</v>
      </c>
      <c r="E105" s="118" t="str">
        <f>IF(B105="Not applicable","NA",IF(ISBLANK(E104),"-",IF(E104&gt;0,"No","Yes")))</f>
        <v>-</v>
      </c>
      <c r="F105" s="89" t="s">
        <v>67</v>
      </c>
      <c r="G105" s="120" t="str">
        <f>IF(G$14="Select","Please select Item 2 above!",IF(B105="Not applicable","NA",IF(B105="Some results are inconclusive","NA",IF(ISBLANK(F104),"-",IF(ISBLANK(G104),"-",IF(AND(F104=0,G104=0),"NA",IF(AND(G104&lt;20,F104&gt;1),"No",IF(AND(G104&gt;19,H104&gt;5%),"No","Yes"))))))))</f>
        <v>Please select Item 2 above!</v>
      </c>
      <c r="H105" s="129"/>
      <c r="I105" s="130"/>
      <c r="J105" s="17"/>
      <c r="K105" s="116" t="str">
        <f>IF(B105="Not applicable","NA",IF(ISBLANK(C104),"-",IF(B105="Select","-",IF(D$105="-","-",IF(E$105="-","-",IF(G$105="-","-",IF(AND(B105="Conducted",D$105="Yes",E$105="Yes",G$105="Yes"),"Yes",IF(AND(B105="Some results are inconclusive",D$105="Yes",E$105="Yes"),"Yes","No"))))))))</f>
        <v>-</v>
      </c>
      <c r="L105" s="116" t="str">
        <f>IF(B105="Not applicable","NA",IF(ISBLANK(C104),"-",IF(G$14="Application for Plan B","NA",IF(G$14="Maintenance of Plan B","NA",IF(B105="Select","-",IF(D$105="-","-",IF(E$105="-","-",IF(G$106="-","-",IF(AND(B105="Conducted",D$105="Yes",E$105="Yes",G$106="Yes"),"Yes",IF(AND(B105="Some results are inconclusive",D$105="Yes",E$105="Yes"),"Yes","No"))))))))))</f>
        <v>-</v>
      </c>
    </row>
    <row r="106" spans="1:12" s="65" customFormat="1" ht="20.85" customHeight="1" thickBot="1">
      <c r="A106" s="128"/>
      <c r="B106" s="134"/>
      <c r="C106" s="136"/>
      <c r="D106" s="119"/>
      <c r="E106" s="119"/>
      <c r="F106" s="90" t="s">
        <v>68</v>
      </c>
      <c r="G106" s="123" t="str">
        <f>IF(G$14="Select","Please select Item 2 above!",IF(G$14="Application for Plan B","NA",IF(G$14="Maintenance of Plan B","NA",IF(B105="Not applicable","NA",IF(B105="Some results are inconclusive","NA",IF(ISBLANK(F104),"-",IF(ISBLANK(G104),"-",IF(AND(F104=0,G104=0),"NA",IF(AND(G104&lt;25,F104&gt;1),"No",IF(AND(G104&gt;24,H104&gt;4%),"No","Yes"))))))))))</f>
        <v>Please select Item 2 above!</v>
      </c>
      <c r="H106" s="131"/>
      <c r="I106" s="132"/>
      <c r="J106" s="17"/>
      <c r="K106" s="117"/>
      <c r="L106" s="117"/>
    </row>
    <row r="107" spans="1:12" ht="39.75" customHeight="1">
      <c r="A107" s="177" t="s">
        <v>35</v>
      </c>
      <c r="B107" s="273" t="s">
        <v>100</v>
      </c>
      <c r="C107" s="87"/>
      <c r="D107" s="2"/>
      <c r="E107" s="2"/>
      <c r="F107" s="2"/>
      <c r="G107" s="2"/>
      <c r="H107" s="181" t="str">
        <f>IF(OR(G$14="Maintenance of Plan B",G$14="Application for Plan C",G$14="Maintenance of Plan C"),"NA",IF(ISBLANK(F107),"-",IF(ISBLANK(G107),"-",IF(AND(G107&lt;10,F107&gt;0),"NA",IF(AND(G107=0,F107=0),"NA",F107/G107)))))</f>
        <v>-</v>
      </c>
      <c r="I107" s="182"/>
      <c r="J107" s="16"/>
      <c r="K107" s="25"/>
      <c r="L107" s="26"/>
    </row>
    <row r="108" spans="1:12" ht="40.5" customHeight="1" thickBot="1">
      <c r="A108" s="178"/>
      <c r="B108" s="274"/>
      <c r="C108" s="86" t="s">
        <v>76</v>
      </c>
      <c r="D108" s="91" t="str">
        <f>IF(OR(G$14="Maintenance of Plan B",G$14="Application for Plan C",G$14="Maintenance of Plan C"),"NA",IF(ISBLANK(D107),"-",IF(D107&gt;0,"No","Yes")))</f>
        <v>-</v>
      </c>
      <c r="E108" s="92" t="str">
        <f>IF(OR(G$14="Maintenance of Plan B",G$14="Application for Plan C",G$14="Maintenance of Plan C"),"NA",IF(ISBLANK(E107),"-",IF(E107&gt;2,"No","Yes")))</f>
        <v>-</v>
      </c>
      <c r="F108" s="183" t="str">
        <f>IF(G$14="Select","Please select Item 2 above!",IF(OR(G$14="Maintenance of Plan B",G$14="Application for Plan C",G$14="Maintenance of Plan C"),"NA",IF(ISBLANK(F107),"-",IF(ISBLANK(G107),"-",IF(AND(F107=0,G107=0),"NA",IF(AND(G14="Application for Plan B",G107&lt;10,F107&gt;1),"No",IF(AND(G14="Maintenance of Plan B",G107&lt;10,F107&gt;1),"No",IF(AND(G14="Application for Plan B",G107&gt;9,H107&gt;10%),"No",IF(AND(G14="Maintenance of Plan B",G107&gt;9,H107&gt;10%),"No",IF(AND(G14="Application for Plan C",G107&lt;15,F107&gt;1),"No",IF(AND(G14="Maintenance of Plan C",G107&lt;15,F107&gt;1),"No",IF(AND(G14="Application for Plan C",G107&gt;14,H107&gt;7%),"No",IF(AND(G14="Maintenance of Plan C",G107&gt;14,H107&gt;7%),"No","Yes")))))))))))))</f>
        <v>Please select Item 2 above!</v>
      </c>
      <c r="G108" s="184"/>
      <c r="H108" s="184"/>
      <c r="I108" s="185"/>
      <c r="J108" s="17"/>
      <c r="K108" s="24" t="str">
        <f>IF(OR(G$14="Maintenance of Plan B",G$14="Application for Plan C",G$14="Maintenance of Plan C"),"NA",IF(D108="-","-",IF(E108="-","-",IF(F108="-","-",IF(AND(D108="Yes",E108="Yes",F108="Yes"),"Yes","No")))))</f>
        <v>-</v>
      </c>
      <c r="L108" s="24" t="s">
        <v>17</v>
      </c>
    </row>
    <row r="109" spans="1:12" ht="3.75" customHeight="1">
      <c r="A109" s="51"/>
      <c r="B109" s="73"/>
      <c r="C109" s="73"/>
    </row>
    <row r="110" spans="1:12" s="58" customFormat="1" ht="30" customHeight="1">
      <c r="A110" s="51"/>
      <c r="B110" s="142" t="str">
        <f>IF(B99="Select","ATTENTION - Please complete selection in 13(i)!",IF(B102="Select","ATTENTION - Please complete selection in 13(ii)!",IF(B105="Select","ATTENTION - Please complete selection in 13(iii)!",IF(AND(OR(B99="Conducted",B99="Some results are inconclusive"),ISBLANK(C98)),"ATTENTION - Missing Case ID entry!",IF(AND(OR(B102="Conducted",B102="Some results are inconclusive"),ISBLANK(C101)),"ATTENTION - Missing Case ID entry!",IF(AND(OR(B105="Conducted",B105="Some results are inconclusive"),ISBLANK(C104)),"ATTENTION - Missing Case ID entry!",IF(AND(G$14="Application for Plan B",ISBLANK(C107)),"ATTENTION - Missing Case ID entry!"," ")))))))</f>
        <v>ATTENTION - Please complete selection in 13(i)!</v>
      </c>
      <c r="C110" s="169"/>
      <c r="D110" s="169"/>
      <c r="E110" s="169"/>
      <c r="F110" s="169"/>
      <c r="G110" s="169"/>
      <c r="H110" s="169"/>
      <c r="I110" s="169"/>
      <c r="J110" s="8"/>
      <c r="K110" s="21"/>
      <c r="L110" s="22"/>
    </row>
    <row r="111" spans="1:12">
      <c r="B111" s="164" t="s">
        <v>24</v>
      </c>
      <c r="C111" s="165"/>
      <c r="D111" s="165"/>
      <c r="E111" s="165"/>
      <c r="F111" s="165"/>
      <c r="G111" s="165"/>
      <c r="H111" s="165"/>
      <c r="I111" s="165"/>
    </row>
    <row r="112" spans="1:12" ht="45" customHeight="1">
      <c r="B112" s="163" t="s">
        <v>54</v>
      </c>
      <c r="C112" s="163"/>
      <c r="D112" s="109" t="s">
        <v>26</v>
      </c>
      <c r="E112" s="110" t="s">
        <v>26</v>
      </c>
      <c r="F112" s="163" t="s">
        <v>88</v>
      </c>
      <c r="G112" s="267"/>
      <c r="H112" s="267"/>
      <c r="I112" s="267"/>
    </row>
    <row r="113" spans="1:12" ht="35.25" customHeight="1">
      <c r="B113" s="163" t="s">
        <v>25</v>
      </c>
      <c r="C113" s="163"/>
      <c r="D113" s="109" t="s">
        <v>26</v>
      </c>
      <c r="E113" s="110" t="s">
        <v>26</v>
      </c>
      <c r="F113" s="163" t="s">
        <v>87</v>
      </c>
      <c r="G113" s="267"/>
      <c r="H113" s="267"/>
      <c r="I113" s="267"/>
    </row>
    <row r="114" spans="1:12" ht="42.75" customHeight="1">
      <c r="B114" s="300" t="s">
        <v>84</v>
      </c>
      <c r="C114" s="163"/>
      <c r="D114" s="109" t="s">
        <v>26</v>
      </c>
      <c r="E114" s="110" t="s">
        <v>85</v>
      </c>
      <c r="F114" s="244" t="s">
        <v>86</v>
      </c>
      <c r="G114" s="245"/>
      <c r="H114" s="245"/>
      <c r="I114" s="246"/>
    </row>
    <row r="115" spans="1:12" ht="15.75" customHeight="1">
      <c r="A115" s="51"/>
    </row>
    <row r="116" spans="1:12" ht="48.75" customHeight="1">
      <c r="A116" s="55" t="s">
        <v>123</v>
      </c>
      <c r="B116" s="149" t="s">
        <v>63</v>
      </c>
      <c r="C116" s="149"/>
      <c r="D116" s="149"/>
      <c r="E116" s="149"/>
      <c r="F116" s="149"/>
      <c r="G116" s="149"/>
      <c r="H116" s="65"/>
      <c r="I116" s="19" t="s">
        <v>83</v>
      </c>
      <c r="J116" s="11"/>
      <c r="K116" s="20" t="str">
        <f>IF(G$14="Select","-",IF(I116="Select","-",IF(I116="NA","NA",IF(I116="Yes","Yes","No"))))</f>
        <v>-</v>
      </c>
      <c r="L116" s="20" t="str">
        <f>IF(G$14="Select","-",IF(G$14="Application for Plan B","NA",IF(G$14="Maintenance of Plan B","NA",IF(I116="Select","-",IF(I116="NA","NA",IF(AND(G$14="Application for Plan C",I116="Yes"),"Yes",IF(AND(G$14="Maintenance of Plan C",I116="Yes"),"Yes",IF(AND(G$14="Application for Plan C",I116="Select"),"-",IF(AND(G$14="Maintenance of Plan C",I116="Select"),"-","No")))))))))</f>
        <v>-</v>
      </c>
    </row>
    <row r="117" spans="1:12" s="63" customFormat="1" ht="5.25" customHeight="1">
      <c r="C117" s="64"/>
      <c r="D117" s="64"/>
      <c r="E117" s="64"/>
      <c r="F117" s="64"/>
      <c r="G117" s="64"/>
      <c r="H117" s="64"/>
      <c r="I117" s="64"/>
      <c r="J117" s="12"/>
      <c r="K117" s="6"/>
      <c r="L117" s="7"/>
    </row>
    <row r="118" spans="1:12" s="3" customFormat="1" ht="15.75" customHeight="1">
      <c r="B118" s="3" t="s">
        <v>6</v>
      </c>
      <c r="C118" s="48"/>
      <c r="D118" s="48"/>
      <c r="E118" s="48"/>
      <c r="F118" s="48"/>
      <c r="G118" s="48"/>
      <c r="H118" s="48"/>
      <c r="I118" s="48"/>
      <c r="J118" s="12"/>
      <c r="K118" s="6"/>
      <c r="L118" s="7"/>
    </row>
    <row r="119" spans="1:12" s="3" customFormat="1" ht="61.5" customHeight="1">
      <c r="B119" s="155"/>
      <c r="C119" s="156"/>
      <c r="D119" s="156"/>
      <c r="E119" s="156"/>
      <c r="F119" s="156"/>
      <c r="G119" s="156"/>
      <c r="H119" s="156"/>
      <c r="I119" s="156"/>
      <c r="J119" s="5"/>
      <c r="K119" s="56"/>
      <c r="L119" s="57"/>
    </row>
    <row r="120" spans="1:12" s="72" customFormat="1" ht="11.25" customHeight="1">
      <c r="A120" s="263" t="s">
        <v>101</v>
      </c>
      <c r="B120" s="264"/>
      <c r="C120" s="4"/>
      <c r="D120" s="4"/>
      <c r="E120" s="96"/>
      <c r="F120" s="96" t="s">
        <v>105</v>
      </c>
      <c r="G120" s="4"/>
      <c r="H120" s="4"/>
      <c r="I120" s="4"/>
      <c r="J120" s="4"/>
      <c r="K120" s="265" t="s">
        <v>127</v>
      </c>
      <c r="L120" s="266"/>
    </row>
    <row r="121" spans="1:12" s="54" customFormat="1" ht="20.100000000000001" customHeight="1">
      <c r="J121" s="8"/>
      <c r="K121" s="199" t="s">
        <v>12</v>
      </c>
      <c r="L121" s="200"/>
    </row>
    <row r="122" spans="1:12" s="53" customFormat="1" ht="15.75" customHeight="1">
      <c r="H122" s="4"/>
      <c r="I122" s="4"/>
      <c r="J122" s="5"/>
      <c r="K122" s="59" t="s">
        <v>13</v>
      </c>
      <c r="L122" s="60" t="s">
        <v>14</v>
      </c>
    </row>
    <row r="123" spans="1:12" ht="16.5">
      <c r="A123" s="55" t="s">
        <v>124</v>
      </c>
      <c r="B123" s="32" t="s">
        <v>36</v>
      </c>
      <c r="G123" s="242" t="s">
        <v>82</v>
      </c>
      <c r="H123" s="243"/>
      <c r="I123" s="73"/>
    </row>
    <row r="124" spans="1:12" ht="23.25" customHeight="1">
      <c r="B124" s="166" t="s">
        <v>47</v>
      </c>
      <c r="C124" s="167"/>
      <c r="D124" s="167"/>
      <c r="E124" s="247"/>
      <c r="F124" s="234"/>
      <c r="G124" s="248"/>
    </row>
    <row r="125" spans="1:12" ht="32.1" customHeight="1">
      <c r="B125" s="166" t="s">
        <v>79</v>
      </c>
      <c r="C125" s="254"/>
      <c r="D125" s="254"/>
      <c r="E125" s="247"/>
      <c r="F125" s="255"/>
      <c r="G125" s="256"/>
    </row>
    <row r="126" spans="1:12" ht="32.1" customHeight="1">
      <c r="B126" s="249" t="s">
        <v>81</v>
      </c>
      <c r="C126" s="250"/>
      <c r="D126" s="250"/>
      <c r="E126" s="251"/>
      <c r="F126" s="252" t="str">
        <f>IF(G123="Applicable?","-",IF(G123="NA","NA",IF(ISBLANK(F125),"-",IF(ISBLANK(F124),"-",IF(AND(F125=0,F124=0),"NA",F124/F125)))))</f>
        <v>-</v>
      </c>
      <c r="G126" s="253"/>
      <c r="K126" s="24" t="str">
        <f>IF(G123="Applicable?","-",IF(G123="NA","NA",IF(ISBLANK(F125),"-",IF(ISBLANK(F124),"-",IF(G14="Select","-",IF(AND(F125=0,F124=0),"Yes",IF(AND(F125&lt;5,F124=1),"Yes",IF(F126&lt;=20%,"Yes","No"))))))))</f>
        <v>-</v>
      </c>
      <c r="L126" s="27" t="str">
        <f>IF(G123="Applicable?","-",IF(G123="NA","NA",IF(G14="Select","-",IF(G14="Application for Plan B","NA",IF(G14="Maintenance of Plan B","NA",IF(ISBLANK(F125),"-",IF(ISBLANK(F124),"-",IF(AND(F125=0,F124=0),"Yes",IF(AND(F125&lt;7,F124=1),"Yes",IF(AND(G14="Application for Plan C",F126&lt;=15%),"Yes",IF(AND(G14="Maintenance of Plan C",F126&lt;=15%),"Yes","No")))))))))))</f>
        <v>-</v>
      </c>
    </row>
    <row r="127" spans="1:12" ht="18" customHeight="1">
      <c r="B127" s="240" t="str">
        <f>IF(G123="Applicable?","ATTENTION - Please indicate whether Q.15 is applicable!"," ")</f>
        <v>ATTENTION - Please indicate whether Q.15 is applicable!</v>
      </c>
      <c r="C127" s="241"/>
      <c r="D127" s="241"/>
      <c r="E127" s="241"/>
      <c r="F127" s="241"/>
      <c r="G127" s="241"/>
      <c r="K127" s="28"/>
      <c r="L127" s="29"/>
    </row>
    <row r="128" spans="1:12" ht="16.5" customHeight="1">
      <c r="B128" s="115" t="s">
        <v>125</v>
      </c>
      <c r="C128" s="112"/>
      <c r="D128" s="112"/>
      <c r="E128" s="112"/>
      <c r="F128" s="113"/>
      <c r="G128" s="114"/>
      <c r="K128" s="28"/>
      <c r="L128" s="29"/>
    </row>
    <row r="129" spans="1:12" ht="16.5" customHeight="1">
      <c r="B129" s="257" t="s">
        <v>37</v>
      </c>
      <c r="C129" s="258"/>
      <c r="D129" s="261" t="s">
        <v>40</v>
      </c>
      <c r="E129" s="262"/>
      <c r="F129" s="262"/>
      <c r="G129" s="262"/>
      <c r="K129" s="28"/>
      <c r="L129" s="29"/>
    </row>
    <row r="130" spans="1:12" ht="17.25" customHeight="1">
      <c r="B130" s="259" t="s">
        <v>38</v>
      </c>
      <c r="C130" s="260"/>
      <c r="D130" s="261" t="s">
        <v>41</v>
      </c>
      <c r="E130" s="262"/>
      <c r="F130" s="262"/>
      <c r="G130" s="262"/>
      <c r="K130" s="28"/>
      <c r="L130" s="29"/>
    </row>
    <row r="131" spans="1:12" ht="15.95" customHeight="1"/>
    <row r="132" spans="1:12" ht="80.099999999999994" customHeight="1">
      <c r="A132" s="55" t="s">
        <v>126</v>
      </c>
      <c r="B132" s="149" t="s">
        <v>39</v>
      </c>
      <c r="C132" s="154"/>
      <c r="D132" s="154"/>
      <c r="E132" s="154"/>
      <c r="F132" s="154"/>
      <c r="G132" s="154"/>
      <c r="I132" s="19" t="s">
        <v>83</v>
      </c>
      <c r="J132" s="11"/>
      <c r="K132" s="20" t="str">
        <f>IF(G$14="Select","-",IF(I132="Select","-",IF(I132="NA","NA",IF(I132="Yes","Yes","No"))))</f>
        <v>-</v>
      </c>
      <c r="L132" s="20" t="str">
        <f>IF(G$14="Select","-",IF(G$14="Application for Plan B","NA",IF(G$14="Maintenance of Plan B","NA",IF(I132="Select","-",IF(I132="NA","NA",IF(AND(G$14="Application for Plan C",I132="Yes"),"Yes",IF(AND(G$14="Maintenance of Plan C",I132="Yes"),"Yes",IF(AND(G$14="Application for Plan C",I132="Select"),"-",IF(AND(G$14="Maintenance of Plan C",I132="Select"),"-","No")))))))))</f>
        <v>-</v>
      </c>
    </row>
    <row r="133" spans="1:12" s="3" customFormat="1" ht="9.9499999999999993" customHeight="1">
      <c r="C133" s="48"/>
      <c r="D133" s="48"/>
      <c r="E133" s="48"/>
      <c r="F133" s="48"/>
      <c r="G133" s="48"/>
      <c r="H133" s="48"/>
      <c r="I133" s="48"/>
      <c r="J133" s="12"/>
      <c r="K133" s="6"/>
      <c r="L133" s="7"/>
    </row>
    <row r="134" spans="1:12" s="3" customFormat="1" ht="15.75" customHeight="1">
      <c r="B134" s="3" t="s">
        <v>6</v>
      </c>
      <c r="C134" s="48"/>
      <c r="D134" s="48"/>
      <c r="E134" s="48"/>
      <c r="F134" s="48"/>
      <c r="G134" s="48"/>
      <c r="H134" s="48"/>
      <c r="I134" s="48"/>
      <c r="J134" s="12"/>
      <c r="K134" s="6"/>
      <c r="L134" s="7"/>
    </row>
    <row r="135" spans="1:12" s="3" customFormat="1" ht="84.75" customHeight="1">
      <c r="B135" s="155"/>
      <c r="C135" s="156"/>
      <c r="D135" s="156"/>
      <c r="E135" s="156"/>
      <c r="F135" s="156"/>
      <c r="G135" s="156"/>
      <c r="H135" s="156"/>
      <c r="I135" s="156"/>
      <c r="J135" s="5"/>
      <c r="K135" s="6"/>
      <c r="L135" s="7"/>
    </row>
    <row r="136" spans="1:12" s="3" customFormat="1" ht="15.95" customHeight="1">
      <c r="B136" s="4"/>
      <c r="C136" s="34"/>
      <c r="D136" s="34"/>
      <c r="E136" s="34"/>
      <c r="F136" s="34"/>
      <c r="G136" s="34"/>
      <c r="H136" s="34"/>
      <c r="I136" s="34"/>
      <c r="J136" s="5"/>
      <c r="K136" s="6"/>
      <c r="L136" s="7"/>
    </row>
    <row r="137" spans="1:12" ht="27.75" customHeight="1">
      <c r="K137" s="137" t="s">
        <v>18</v>
      </c>
      <c r="L137" s="138"/>
    </row>
    <row r="138" spans="1:12" ht="16.5" customHeight="1">
      <c r="A138" s="142" t="s">
        <v>16</v>
      </c>
      <c r="B138" s="142"/>
      <c r="C138" s="142"/>
      <c r="D138" s="142"/>
      <c r="E138" s="142"/>
      <c r="F138" s="142"/>
      <c r="G138" s="142"/>
      <c r="H138" s="142"/>
      <c r="I138" s="142"/>
      <c r="K138" s="59" t="s">
        <v>13</v>
      </c>
      <c r="L138" s="60" t="s">
        <v>14</v>
      </c>
    </row>
    <row r="139" spans="1:12" ht="15.95" customHeight="1">
      <c r="A139" s="143" t="str">
        <f>IF(I$12="Select","ATTENTION - Please select the current monitoring plan in Item 1 above!",IF(G$14="Select","ATTENTION - Please select the purpose in Item 2 above!",IF(OR(K23="-",K29="-",K38="-",K45="-",K50="-",K84="-",K68="-",K99="-",K105="-",K102="-",K108="-",K116="-",K126="-",K132="-",L24="-",L30="-",L39="-",L45="-",L51="-",L56="-",L63="-",L84="-",L68="-",L73="-",L99="-",L105="-",L102="-",L116="-",L126="-",L132="-"),"ATTENTION - Incomplete data entry!",IF(B110="ATTENTION - Missing Case ID entry!","ATTENTION - Missing Case ID entry in the table under Item 13!","Done.  All necessary items are filled."))))</f>
        <v>ATTENTION - Please select the current monitoring plan in Item 1 above!</v>
      </c>
      <c r="B139" s="143"/>
      <c r="C139" s="143"/>
      <c r="D139" s="143"/>
      <c r="E139" s="143"/>
      <c r="F139" s="143"/>
      <c r="G139" s="143"/>
      <c r="H139" s="143"/>
      <c r="I139" s="143"/>
      <c r="K139" s="30" t="str">
        <f>IF(A139&lt;&gt;"Done.  All necessary items are filled.","-",IF(A140&lt;&gt;" ","-",IF(L139="Yes","NA",IF(AND(K23&lt;&gt;"No",K24&lt;&gt;"No",K29&lt;&gt;"No",K30&lt;&gt;"No",K38&lt;&gt;"No",K39&lt;&gt;"No",K45&lt;&gt;"No",K50&lt;&gt;"No",K51&lt;&gt;"No",K56&lt;&gt;"No",K63&lt;&gt;"No",K68&lt;&gt;"No",K73&lt;&gt;"No",K84&lt;&gt;"No",K99&lt;&gt;"No",K102&lt;&gt;"No",K105&lt;&gt;"No",K108&lt;&gt;"No",K116&lt;&gt;"No",K126&lt;&gt;"No",K132&lt;&gt;"No"),"Yes","No"))))</f>
        <v>-</v>
      </c>
      <c r="L139" s="30" t="str">
        <f>IF(OR(G$14="Application for Plan B",G$14="Maintenance of Plan B"),"NA",IF(A139&lt;&gt;"Done.  All necessary items are filled.","-",IF(A140&lt;&gt;" ","-",IF(AND(L23&lt;&gt;"No",L24&lt;&gt;"No",L29&lt;&gt;"No",L30&lt;&gt;"No",L38&lt;&gt;"No",L39&lt;&gt;"No",L45&lt;&gt;"No",L50&lt;&gt;"No",L51&lt;&gt;"No",L56&lt;&gt;"No",L63&lt;&gt;"No",L68&lt;&gt;"No",L73&lt;&gt;"No",L84&lt;&gt;"No",L99&lt;&gt;"No",L102&lt;&gt;"No",L105&lt;&gt;"No",L108&lt;&gt;"No",L116&lt;&gt;"No",L126&lt;&gt;"No",L132&lt;&gt;"No"),"Yes","No"))))</f>
        <v>-</v>
      </c>
    </row>
    <row r="140" spans="1:12" ht="15.75" customHeight="1">
      <c r="A140" s="295" t="str">
        <f>IF(B15="ATTENTION - Please check Items 1 &amp; 2 above and make corrections!","ATTENTION - Please check Items 1 &amp; 2 above and make corrections!"," ")</f>
        <v xml:space="preserve"> </v>
      </c>
      <c r="B140" s="296"/>
      <c r="C140" s="296"/>
      <c r="D140" s="296"/>
      <c r="E140" s="296"/>
      <c r="F140" s="296"/>
      <c r="G140" s="296"/>
      <c r="H140" s="296"/>
      <c r="I140" s="296"/>
    </row>
    <row r="141" spans="1:12" ht="16.5">
      <c r="A141" s="144" t="s">
        <v>15</v>
      </c>
      <c r="B141" s="145"/>
      <c r="C141" s="145"/>
      <c r="D141" s="145"/>
      <c r="E141" s="145"/>
      <c r="F141" s="145"/>
      <c r="G141" s="145"/>
      <c r="H141" s="145"/>
      <c r="I141" s="146"/>
    </row>
    <row r="142" spans="1:12" ht="15.95" customHeight="1">
      <c r="A142" s="66"/>
      <c r="B142" s="140" t="str">
        <f>IF(OR(G$14="Select",K139="-",L139="-",B15="ATTENTION - Please check Items 1 &amp; 2 above and make corrections!"),"",IF(AND(G$14="Application for Plan B",K139="Yes"),"The organisation conforms with the requirements for Plan B.",IF(AND(G$14="Application for Plan B",K139="No"),"The organisation DOES NOT conform with the requirements for Plan B.",IF(AND(G$14="Maintenance of Plan B",K139="Yes"),"The organisation conforms with the requirements for Plan B.",IF(AND(G$14="Maintenance of Plan B",K139="No"),"The organisation DOES NOT conform with the requirements for Plan B.",IF(AND(G$14="Application for Plan C",L139="Yes"),"The organisation conforms with the requirements for Plan C.",IF(AND(G$14="Application for Plan C",L139="No"),"The organisation DOES NOT conform with the requirements for Plan C.",IF(AND(G$14="Maintenance of Plan C",L139="Yes"),"The organisation conforms with the requirements for Plan C.",IF(AND(G$14="Maintenance of Plan C",L139="No"),"The organisation DOES NOT conform with the requirements for Plan C.")))))))))</f>
        <v/>
      </c>
      <c r="C142" s="290"/>
      <c r="D142" s="290"/>
      <c r="E142" s="290"/>
      <c r="F142" s="290"/>
      <c r="G142" s="290"/>
      <c r="H142" s="290"/>
      <c r="I142" s="291"/>
    </row>
    <row r="143" spans="1:12" ht="8.4499999999999993" customHeight="1">
      <c r="A143" s="139"/>
      <c r="B143" s="140"/>
      <c r="C143" s="140"/>
      <c r="D143" s="140"/>
      <c r="E143" s="140"/>
      <c r="F143" s="140"/>
      <c r="G143" s="140"/>
      <c r="H143" s="140"/>
      <c r="I143" s="141"/>
    </row>
    <row r="144" spans="1:12" ht="15.75" customHeight="1">
      <c r="A144" s="67"/>
      <c r="B144" s="292" t="str">
        <f>IF(OR(G$14="Select",K139="-",L139="-",B15="ATTENTION - Please check Items 1 &amp; 2 above and make corrections!"),"",IF(AND(B142="The organisation conforms with the requirements for Plan B.",G$14="Application for Plan B"),"Adoption of Plan B is recommended.",IF(AND(B142="The organisation conforms with the requirements for Plan B.",G$14="Maintenance of Plan B"),"Maintenance of Plan B is recommended.",IF(AND(B142="The organisation DOES NOT conform with the requirements for Plan B.",G$14="Application for Plan B"),"Adoption of Plan B is NOT recommended.",IF(AND(B142="The organisation DOES NOT conform with the requirements for Plan B.",G$14="Maintenance of Plan B"),"Maintenance of Plan B is NOT recommended.",IF(AND(B142="The organisation conforms with the requirements for Plan C.",G$14="Application for Plan C"),"Adoption of Plan C is recommended.",IF(AND(B142="The organisation conforms with the requirements for Plan C.",G$14="Maintenance of Plan C"),"Maintenance of Plan C is recommended.",IF(AND(B142="The organisation DOES NOT conform with the requirements for Plan C.",G$14="Application for Plan C"),"Adoption of Plan C is NOT recommended.",IF(AND(B142="The organisation DOES NOT conform with the requirements for Plan C.",G$14="Maintenance of Plan C"),"Maintenance of Plan C is NOT recommended.")))))))))</f>
        <v/>
      </c>
      <c r="C144" s="290"/>
      <c r="D144" s="293"/>
      <c r="E144" s="293"/>
      <c r="F144" s="293"/>
      <c r="G144" s="293"/>
      <c r="H144" s="293"/>
      <c r="I144" s="294"/>
    </row>
    <row r="145" spans="1:12" ht="8.4499999999999993" customHeight="1">
      <c r="A145" s="69"/>
      <c r="B145" s="70"/>
      <c r="C145" s="70"/>
      <c r="D145" s="70"/>
      <c r="E145" s="70"/>
      <c r="F145" s="70"/>
      <c r="G145" s="70"/>
      <c r="H145" s="70"/>
      <c r="I145" s="68"/>
    </row>
    <row r="146" spans="1:12">
      <c r="A146" s="69"/>
      <c r="B146" s="284" t="str">
        <f>IF(B15="ATTENTION - Please check Items 1 &amp; 2 above and make corrections!","",IF(AND(L139="No",K139="Yes",G$14="Maintenance of Plan C"),"Since the organisation conforms with the requirements for Plan B, adoption of Plan B is recommended.",IF(AND(L139="No",K139="Yes",G$14="Application for Plan C"),"Since the organisation conforms with the requirements for Plan B, maintenance of Plan B is recommended.",IF(AND(L139="No",K139="No"),"Since the organisation also DOES NOT conform with the requirements for Plan B, Plan A will be adopted.",IF(AND(L139="NA",K139="No",G$14="Maintenance of Plan B"),"Plan A will be adopted.",IF(AND(L139="NA",K139="No",I$12="Plan C",G$14="Application for Plan B"),"Plan A will be adopted.",IF(AND(L139="NA",K139="No",I$12="Plan A",G$14="Application for Plan B"),"Plan A will be maintained.","")))))))</f>
        <v/>
      </c>
      <c r="C146" s="285"/>
      <c r="D146" s="285"/>
      <c r="E146" s="285"/>
      <c r="F146" s="285"/>
      <c r="G146" s="285"/>
      <c r="H146" s="285"/>
      <c r="I146" s="286"/>
    </row>
    <row r="147" spans="1:12">
      <c r="A147" s="71"/>
      <c r="B147" s="287"/>
      <c r="C147" s="287"/>
      <c r="D147" s="287"/>
      <c r="E147" s="287"/>
      <c r="F147" s="287"/>
      <c r="G147" s="287"/>
      <c r="H147" s="287"/>
      <c r="I147" s="288"/>
    </row>
    <row r="148" spans="1:12" ht="17.25" customHeight="1">
      <c r="A148" s="147"/>
      <c r="B148" s="148"/>
      <c r="C148" s="148"/>
      <c r="D148" s="148"/>
      <c r="E148" s="148"/>
      <c r="F148" s="148"/>
      <c r="G148" s="148"/>
      <c r="H148" s="148"/>
      <c r="I148" s="148"/>
    </row>
    <row r="149" spans="1:12" s="73" customFormat="1" ht="14.25" customHeight="1">
      <c r="A149" s="279" t="s">
        <v>70</v>
      </c>
      <c r="B149" s="280"/>
      <c r="C149" s="280"/>
      <c r="D149" s="280"/>
      <c r="E149" s="281"/>
      <c r="F149" s="282"/>
      <c r="G149" s="282"/>
      <c r="H149" s="282"/>
      <c r="I149" s="80"/>
      <c r="J149" s="8"/>
      <c r="K149" s="21"/>
      <c r="L149" s="22"/>
    </row>
    <row r="150" spans="1:12" ht="12" customHeight="1">
      <c r="A150" s="82"/>
      <c r="B150" s="82"/>
      <c r="C150" s="82"/>
      <c r="D150" s="82"/>
      <c r="E150" s="52"/>
      <c r="F150" s="52"/>
      <c r="G150" s="52"/>
      <c r="H150" s="52"/>
      <c r="I150" s="52"/>
    </row>
    <row r="151" spans="1:12" ht="16.5">
      <c r="A151" s="279" t="s">
        <v>71</v>
      </c>
      <c r="B151" s="280"/>
      <c r="C151" s="280"/>
      <c r="D151" s="280"/>
      <c r="E151" s="281"/>
      <c r="F151" s="282"/>
      <c r="G151" s="282"/>
      <c r="H151" s="282"/>
      <c r="I151" s="81"/>
    </row>
    <row r="152" spans="1:12" ht="10.5" customHeight="1">
      <c r="A152" s="78"/>
      <c r="B152" s="78"/>
      <c r="C152" s="78"/>
      <c r="D152" s="78"/>
    </row>
    <row r="153" spans="1:12" ht="16.5">
      <c r="A153" s="78" t="s">
        <v>19</v>
      </c>
      <c r="B153" s="78"/>
      <c r="C153" s="83"/>
      <c r="D153" s="83"/>
      <c r="E153" s="283"/>
      <c r="F153" s="282"/>
      <c r="G153" s="282"/>
      <c r="H153" s="282"/>
      <c r="I153" s="81"/>
      <c r="K153" s="30"/>
      <c r="L153" s="31"/>
    </row>
    <row r="154" spans="1:12" ht="147" customHeight="1">
      <c r="A154" s="263" t="s">
        <v>101</v>
      </c>
      <c r="B154" s="264"/>
      <c r="C154" s="4"/>
      <c r="D154" s="4"/>
      <c r="E154" s="96"/>
      <c r="F154" s="96" t="s">
        <v>106</v>
      </c>
      <c r="G154" s="4"/>
      <c r="H154" s="4"/>
      <c r="I154" s="4"/>
      <c r="J154" s="4"/>
      <c r="K154" s="265" t="s">
        <v>127</v>
      </c>
      <c r="L154" s="266"/>
    </row>
  </sheetData>
  <sheetProtection password="C8CB" sheet="1" objects="1" scenarios="1" selectLockedCells="1"/>
  <dataConsolidate/>
  <customSheetViews>
    <customSheetView guid="{618B8782-C5A4-42EB-BE56-08C948C8B606}" showPageBreaks="1" view="pageLayout" topLeftCell="A138">
      <selection activeCell="L149" sqref="L149"/>
      <pageMargins left="0.31496062992125984" right="0.31496062992125984" top="0.31496062992125984" bottom="0.19685039370078741" header="0" footer="0"/>
      <pageSetup paperSize="9" orientation="portrait" r:id="rId1"/>
      <headerFooter scaleWithDoc="0">
        <oddHeader xml:space="preserve">&amp;C                                              </oddHeader>
      </headerFooter>
    </customSheetView>
    <customSheetView guid="{E5587B48-29E3-4C17-B0F3-DE53282907C9}" showPageBreaks="1" view="pageLayout">
      <selection activeCell="E4" sqref="E4:K4"/>
      <pageMargins left="0.31496062992125984" right="0.31496062992125984" top="0.31496062992125984" bottom="0.19685039370078741" header="0" footer="0"/>
      <pageSetup paperSize="9" orientation="portrait" r:id="rId2"/>
      <headerFooter scaleWithDoc="0">
        <oddHeader xml:space="preserve">&amp;C                                              </oddHeader>
      </headerFooter>
    </customSheetView>
  </customSheetViews>
  <mergeCells count="150">
    <mergeCell ref="A154:B154"/>
    <mergeCell ref="K154:L154"/>
    <mergeCell ref="A34:B34"/>
    <mergeCell ref="K34:L34"/>
    <mergeCell ref="A60:B60"/>
    <mergeCell ref="K60:L60"/>
    <mergeCell ref="A91:B91"/>
    <mergeCell ref="K91:L91"/>
    <mergeCell ref="A149:D149"/>
    <mergeCell ref="E151:H151"/>
    <mergeCell ref="E149:H149"/>
    <mergeCell ref="E153:H153"/>
    <mergeCell ref="A151:D151"/>
    <mergeCell ref="B146:I147"/>
    <mergeCell ref="B45:G45"/>
    <mergeCell ref="B56:G56"/>
    <mergeCell ref="B59:I59"/>
    <mergeCell ref="B142:I142"/>
    <mergeCell ref="B144:I144"/>
    <mergeCell ref="A140:I140"/>
    <mergeCell ref="E96:I96"/>
    <mergeCell ref="B114:C114"/>
    <mergeCell ref="F112:I112"/>
    <mergeCell ref="B48:I48"/>
    <mergeCell ref="C96:C97"/>
    <mergeCell ref="D96:D97"/>
    <mergeCell ref="A98:A100"/>
    <mergeCell ref="C99:C100"/>
    <mergeCell ref="C102:C103"/>
    <mergeCell ref="B102:B103"/>
    <mergeCell ref="B107:B108"/>
    <mergeCell ref="G80:I80"/>
    <mergeCell ref="B99:B100"/>
    <mergeCell ref="B127:G127"/>
    <mergeCell ref="G123:H123"/>
    <mergeCell ref="F114:I114"/>
    <mergeCell ref="B112:C112"/>
    <mergeCell ref="K121:L121"/>
    <mergeCell ref="B135:I135"/>
    <mergeCell ref="B124:E124"/>
    <mergeCell ref="F124:G124"/>
    <mergeCell ref="B126:E126"/>
    <mergeCell ref="F126:G126"/>
    <mergeCell ref="B116:G116"/>
    <mergeCell ref="B125:E125"/>
    <mergeCell ref="F125:G125"/>
    <mergeCell ref="B129:C129"/>
    <mergeCell ref="B130:C130"/>
    <mergeCell ref="D129:G129"/>
    <mergeCell ref="D130:G130"/>
    <mergeCell ref="A120:B120"/>
    <mergeCell ref="K120:L120"/>
    <mergeCell ref="F113:I113"/>
    <mergeCell ref="K61:L61"/>
    <mergeCell ref="K92:L92"/>
    <mergeCell ref="B63:G63"/>
    <mergeCell ref="B66:I66"/>
    <mergeCell ref="B73:G73"/>
    <mergeCell ref="B76:I76"/>
    <mergeCell ref="B78:I78"/>
    <mergeCell ref="G79:I79"/>
    <mergeCell ref="G82:I82"/>
    <mergeCell ref="G81:I81"/>
    <mergeCell ref="E79:E80"/>
    <mergeCell ref="B85:I85"/>
    <mergeCell ref="B33:I33"/>
    <mergeCell ref="E4:K4"/>
    <mergeCell ref="B89:C89"/>
    <mergeCell ref="B90:C90"/>
    <mergeCell ref="B132:G132"/>
    <mergeCell ref="B17:I17"/>
    <mergeCell ref="B12:G12"/>
    <mergeCell ref="G14:I14"/>
    <mergeCell ref="B51:G51"/>
    <mergeCell ref="B119:I119"/>
    <mergeCell ref="B23:G23"/>
    <mergeCell ref="B29:G29"/>
    <mergeCell ref="D87:I87"/>
    <mergeCell ref="D88:I88"/>
    <mergeCell ref="B86:I86"/>
    <mergeCell ref="B79:D79"/>
    <mergeCell ref="B27:I27"/>
    <mergeCell ref="B83:D83"/>
    <mergeCell ref="B84:D84"/>
    <mergeCell ref="B87:C87"/>
    <mergeCell ref="B88:C88"/>
    <mergeCell ref="B30:G30"/>
    <mergeCell ref="K36:L36"/>
    <mergeCell ref="B4:D4"/>
    <mergeCell ref="A1:L1"/>
    <mergeCell ref="B18:I18"/>
    <mergeCell ref="A107:A108"/>
    <mergeCell ref="H98:I98"/>
    <mergeCell ref="H101:I101"/>
    <mergeCell ref="H107:I107"/>
    <mergeCell ref="F108:I108"/>
    <mergeCell ref="B38:G38"/>
    <mergeCell ref="B50:G50"/>
    <mergeCell ref="B15:I15"/>
    <mergeCell ref="G83:I83"/>
    <mergeCell ref="G84:I84"/>
    <mergeCell ref="A6:L6"/>
    <mergeCell ref="A9:L9"/>
    <mergeCell ref="D89:I89"/>
    <mergeCell ref="D90:I90"/>
    <mergeCell ref="A2:L2"/>
    <mergeCell ref="K20:L20"/>
    <mergeCell ref="B19:I19"/>
    <mergeCell ref="D102:D103"/>
    <mergeCell ref="E102:E103"/>
    <mergeCell ref="G102:I102"/>
    <mergeCell ref="G103:I103"/>
    <mergeCell ref="K102:K103"/>
    <mergeCell ref="K137:L137"/>
    <mergeCell ref="A143:I143"/>
    <mergeCell ref="A138:I138"/>
    <mergeCell ref="A139:I139"/>
    <mergeCell ref="A141:I141"/>
    <mergeCell ref="A148:I148"/>
    <mergeCell ref="B24:G24"/>
    <mergeCell ref="B96:B97"/>
    <mergeCell ref="H97:I97"/>
    <mergeCell ref="B68:G68"/>
    <mergeCell ref="B71:I71"/>
    <mergeCell ref="B39:G39"/>
    <mergeCell ref="B42:I42"/>
    <mergeCell ref="B54:I54"/>
    <mergeCell ref="B81:D81"/>
    <mergeCell ref="B113:C113"/>
    <mergeCell ref="B111:I111"/>
    <mergeCell ref="B82:D82"/>
    <mergeCell ref="B110:I110"/>
    <mergeCell ref="H104:I104"/>
    <mergeCell ref="L105:L106"/>
    <mergeCell ref="K99:K100"/>
    <mergeCell ref="L99:L100"/>
    <mergeCell ref="A101:A103"/>
    <mergeCell ref="L102:L103"/>
    <mergeCell ref="K105:K106"/>
    <mergeCell ref="D99:D100"/>
    <mergeCell ref="E99:E100"/>
    <mergeCell ref="G99:I99"/>
    <mergeCell ref="G100:I100"/>
    <mergeCell ref="A104:A106"/>
    <mergeCell ref="D105:D106"/>
    <mergeCell ref="E105:E106"/>
    <mergeCell ref="G105:I105"/>
    <mergeCell ref="G106:I106"/>
    <mergeCell ref="B105:B106"/>
    <mergeCell ref="C105:C106"/>
  </mergeCells>
  <phoneticPr fontId="1" type="noConversion"/>
  <conditionalFormatting sqref="I116:J116 L126:L130 F100 F108:J108 I68:J68 I45:J45 J99:J100 G102 J102:J103 I56:J56 I23:J24 G99:G100 F103:G103 I38:J38 I50:J50 I29:J30">
    <cfRule type="cellIs" dxfId="103" priority="382" stopIfTrue="1" operator="equal">
      <formula>"Yes"</formula>
    </cfRule>
    <cfRule type="cellIs" dxfId="102" priority="383" stopIfTrue="1" operator="equal">
      <formula>"No"</formula>
    </cfRule>
  </conditionalFormatting>
  <conditionalFormatting sqref="E84:G84 D102:E102 D108:E108 K94:L98 K101:L101 K104:L104 K107:L119 K38:L38 K64:L72 K22:L33 K40:L50 K52:L59 K74:L90 K99 K123:L131 K133:L136">
    <cfRule type="cellIs" dxfId="101" priority="374" stopIfTrue="1" operator="equal">
      <formula>"No"</formula>
    </cfRule>
    <cfRule type="cellIs" dxfId="100" priority="375" stopIfTrue="1" operator="equal">
      <formula>"Yes"</formula>
    </cfRule>
  </conditionalFormatting>
  <conditionalFormatting sqref="I12">
    <cfRule type="cellIs" dxfId="99" priority="325" operator="equal">
      <formula>"Plan A"</formula>
    </cfRule>
    <cfRule type="cellIs" dxfId="98" priority="326" operator="equal">
      <formula>"Plan B"</formula>
    </cfRule>
    <cfRule type="cellIs" dxfId="97" priority="328" operator="equal">
      <formula>"Plan C"</formula>
    </cfRule>
  </conditionalFormatting>
  <conditionalFormatting sqref="G14:I14">
    <cfRule type="cellIs" dxfId="96" priority="321" operator="equal">
      <formula>"Maintenance of Plan C"</formula>
    </cfRule>
    <cfRule type="cellIs" dxfId="95" priority="322" operator="equal">
      <formula>"Application for Plan C"</formula>
    </cfRule>
    <cfRule type="cellIs" dxfId="94" priority="323" operator="equal">
      <formula>"Maintenance of Plan B"</formula>
    </cfRule>
    <cfRule type="cellIs" dxfId="93" priority="324" operator="equal">
      <formula>"Application for Plan B"</formula>
    </cfRule>
  </conditionalFormatting>
  <conditionalFormatting sqref="K139">
    <cfRule type="cellIs" dxfId="92" priority="195" operator="equal">
      <formula>"NA"</formula>
    </cfRule>
    <cfRule type="cellIs" dxfId="91" priority="271" operator="equal">
      <formula>"No"</formula>
    </cfRule>
    <cfRule type="cellIs" dxfId="90" priority="272" operator="equal">
      <formula>"-"</formula>
    </cfRule>
    <cfRule type="cellIs" dxfId="89" priority="273" operator="equal">
      <formula>"Yes"</formula>
    </cfRule>
  </conditionalFormatting>
  <conditionalFormatting sqref="B15:I15">
    <cfRule type="cellIs" dxfId="88" priority="196" operator="equal">
      <formula>"ATTENTION - Please check Items 1 &amp; 2 above and make corrections!"</formula>
    </cfRule>
  </conditionalFormatting>
  <conditionalFormatting sqref="A148:I148 I149">
    <cfRule type="cellIs" dxfId="87" priority="207" operator="equal">
      <formula>"NOTE: Since the organisation conforms with the requirements for Plan C, it shall also conform with the requirements for Plan B.  Please double check if there is any wrong input of data!"</formula>
    </cfRule>
  </conditionalFormatting>
  <conditionalFormatting sqref="A139:I139">
    <cfRule type="cellIs" dxfId="86" priority="112" operator="equal">
      <formula>"ATTENTION - Missing Case ID entry in the table under Item 13!"</formula>
    </cfRule>
    <cfRule type="cellIs" dxfId="85" priority="166" operator="equal">
      <formula>"ATTENTION - Please select Item 1 above!"</formula>
    </cfRule>
    <cfRule type="cellIs" dxfId="84" priority="203" operator="equal">
      <formula>"ATTENTION - Please select the current monitoring plan in Item 1 above!"</formula>
    </cfRule>
    <cfRule type="cellIs" dxfId="83" priority="204" operator="equal">
      <formula>"ATTENTION - Incomplete data entry!"</formula>
    </cfRule>
    <cfRule type="cellIs" dxfId="82" priority="205" operator="equal">
      <formula>"Done.  All necessary items are filled."</formula>
    </cfRule>
    <cfRule type="cellIs" dxfId="81" priority="206" operator="equal">
      <formula>"ATTENTION - Please select the purpose in Item 2 above!"</formula>
    </cfRule>
  </conditionalFormatting>
  <conditionalFormatting sqref="F100 F108:I108 G99:G100 G102:G103">
    <cfRule type="cellIs" dxfId="80" priority="202" operator="equal">
      <formula>"Please select Item 2 above!"</formula>
    </cfRule>
  </conditionalFormatting>
  <conditionalFormatting sqref="B110:I110">
    <cfRule type="cellIs" dxfId="79" priority="67" operator="equal">
      <formula>"ATTENTION - Please complete selection in 13(i)!"</formula>
    </cfRule>
    <cfRule type="cellIs" dxfId="78" priority="117" operator="equal">
      <formula>"ATTENTION - Please complete selection in 13(ii)!"</formula>
    </cfRule>
    <cfRule type="cellIs" dxfId="77" priority="119" operator="equal">
      <formula>"ATTENTION - Please complete selection in 13(iii)!"</formula>
    </cfRule>
    <cfRule type="cellIs" dxfId="76" priority="198" operator="equal">
      <formula>"ATTENTION - Missing Case ID entry!"</formula>
    </cfRule>
  </conditionalFormatting>
  <conditionalFormatting sqref="A140:I140">
    <cfRule type="cellIs" dxfId="75" priority="197" operator="equal">
      <formula>"ATTENTION - Please check Items 1 &amp; 2 above and make corrections!"</formula>
    </cfRule>
  </conditionalFormatting>
  <conditionalFormatting sqref="F103">
    <cfRule type="cellIs" dxfId="74" priority="178" operator="equal">
      <formula>"ATTENTION: Please select the purpose in Item 2 above!"</formula>
    </cfRule>
  </conditionalFormatting>
  <conditionalFormatting sqref="I24">
    <cfRule type="cellIs" dxfId="73" priority="164" operator="equal">
      <formula>"NA"</formula>
    </cfRule>
  </conditionalFormatting>
  <conditionalFormatting sqref="I30">
    <cfRule type="cellIs" dxfId="72" priority="163" operator="equal">
      <formula>"NA"</formula>
    </cfRule>
  </conditionalFormatting>
  <conditionalFormatting sqref="I30">
    <cfRule type="cellIs" dxfId="71" priority="158" operator="equal">
      <formula>"NA"</formula>
    </cfRule>
  </conditionalFormatting>
  <conditionalFormatting sqref="E83">
    <cfRule type="cellIs" dxfId="70" priority="152" operator="equal">
      <formula>"Error!"</formula>
    </cfRule>
  </conditionalFormatting>
  <conditionalFormatting sqref="F83">
    <cfRule type="cellIs" dxfId="69" priority="151" operator="equal">
      <formula>"Error!"</formula>
    </cfRule>
  </conditionalFormatting>
  <conditionalFormatting sqref="G83:I83">
    <cfRule type="cellIs" dxfId="68" priority="150" operator="equal">
      <formula>"Error!"</formula>
    </cfRule>
  </conditionalFormatting>
  <conditionalFormatting sqref="I30">
    <cfRule type="cellIs" dxfId="67" priority="149" operator="equal">
      <formula>"NA"</formula>
    </cfRule>
  </conditionalFormatting>
  <conditionalFormatting sqref="I39:J39">
    <cfRule type="cellIs" dxfId="66" priority="147" stopIfTrue="1" operator="equal">
      <formula>"Yes"</formula>
    </cfRule>
    <cfRule type="cellIs" dxfId="65" priority="148" stopIfTrue="1" operator="equal">
      <formula>"No"</formula>
    </cfRule>
  </conditionalFormatting>
  <conditionalFormatting sqref="K39:L39">
    <cfRule type="cellIs" dxfId="64" priority="145" stopIfTrue="1" operator="equal">
      <formula>"No"</formula>
    </cfRule>
    <cfRule type="cellIs" dxfId="63" priority="146" stopIfTrue="1" operator="equal">
      <formula>"Yes"</formula>
    </cfRule>
  </conditionalFormatting>
  <conditionalFormatting sqref="I39">
    <cfRule type="cellIs" dxfId="62" priority="144" operator="equal">
      <formula>"NA"</formula>
    </cfRule>
  </conditionalFormatting>
  <conditionalFormatting sqref="I51:J51">
    <cfRule type="cellIs" dxfId="61" priority="142" stopIfTrue="1" operator="equal">
      <formula>"Yes"</formula>
    </cfRule>
    <cfRule type="cellIs" dxfId="60" priority="143" stopIfTrue="1" operator="equal">
      <formula>"No"</formula>
    </cfRule>
  </conditionalFormatting>
  <conditionalFormatting sqref="K51:L51">
    <cfRule type="cellIs" dxfId="59" priority="140" stopIfTrue="1" operator="equal">
      <formula>"No"</formula>
    </cfRule>
    <cfRule type="cellIs" dxfId="58" priority="141" stopIfTrue="1" operator="equal">
      <formula>"Yes"</formula>
    </cfRule>
  </conditionalFormatting>
  <conditionalFormatting sqref="I51">
    <cfRule type="cellIs" dxfId="57" priority="139" operator="equal">
      <formula>"NA"</formula>
    </cfRule>
  </conditionalFormatting>
  <conditionalFormatting sqref="I73:J73 I63:J63">
    <cfRule type="cellIs" dxfId="56" priority="132" stopIfTrue="1" operator="equal">
      <formula>"Yes"</formula>
    </cfRule>
    <cfRule type="cellIs" dxfId="55" priority="133" stopIfTrue="1" operator="equal">
      <formula>"No"</formula>
    </cfRule>
  </conditionalFormatting>
  <conditionalFormatting sqref="K73:L73 K63:L63">
    <cfRule type="cellIs" dxfId="54" priority="130" stopIfTrue="1" operator="equal">
      <formula>"No"</formula>
    </cfRule>
    <cfRule type="cellIs" dxfId="53" priority="131" stopIfTrue="1" operator="equal">
      <formula>"Yes"</formula>
    </cfRule>
  </conditionalFormatting>
  <conditionalFormatting sqref="I73 I63">
    <cfRule type="cellIs" dxfId="52" priority="129" operator="equal">
      <formula>"NA"</formula>
    </cfRule>
  </conditionalFormatting>
  <conditionalFormatting sqref="B102:B103">
    <cfRule type="cellIs" dxfId="51" priority="98" operator="equal">
      <formula>"Some results are inconclusive"</formula>
    </cfRule>
    <cfRule type="cellIs" dxfId="50" priority="118" operator="equal">
      <formula>"ATTENTION - Please indicate if last surveillance visit had been conducted!"</formula>
    </cfRule>
    <cfRule type="cellIs" dxfId="49" priority="122" operator="equal">
      <formula>"Not applicable"</formula>
    </cfRule>
    <cfRule type="cellIs" dxfId="48" priority="123" operator="equal">
      <formula>"Conducted"</formula>
    </cfRule>
  </conditionalFormatting>
  <conditionalFormatting sqref="L139">
    <cfRule type="cellIs" dxfId="47" priority="113" operator="equal">
      <formula>"NA"</formula>
    </cfRule>
    <cfRule type="cellIs" dxfId="46" priority="114" operator="equal">
      <formula>"No"</formula>
    </cfRule>
    <cfRule type="cellIs" dxfId="45" priority="115" operator="equal">
      <formula>"-"</formula>
    </cfRule>
    <cfRule type="cellIs" dxfId="44" priority="116" operator="equal">
      <formula>"Yes"</formula>
    </cfRule>
  </conditionalFormatting>
  <conditionalFormatting sqref="I116">
    <cfRule type="cellIs" dxfId="43" priority="111" operator="equal">
      <formula>"NA"</formula>
    </cfRule>
  </conditionalFormatting>
  <conditionalFormatting sqref="F80:I80">
    <cfRule type="cellIs" dxfId="42" priority="108" operator="equal">
      <formula>"NA"</formula>
    </cfRule>
    <cfRule type="cellIs" dxfId="41" priority="109" operator="equal">
      <formula>"Applicable"</formula>
    </cfRule>
    <cfRule type="cellIs" dxfId="40" priority="110" operator="equal">
      <formula>"Applicable?"</formula>
    </cfRule>
  </conditionalFormatting>
  <conditionalFormatting sqref="B85:I85">
    <cfRule type="cellIs" dxfId="39" priority="105" operator="equal">
      <formula>"ATTENTION - Please check applicability of data of both last year and second last year!"</formula>
    </cfRule>
    <cfRule type="cellIs" dxfId="38" priority="106" operator="equal">
      <formula>"ATTENTION - Data of second last year are applicable and must be filled in this case!"</formula>
    </cfRule>
    <cfRule type="cellIs" dxfId="37" priority="107" operator="equal">
      <formula>"ATTENTION - Data of last year are applicable and must be filled in this case!"</formula>
    </cfRule>
  </conditionalFormatting>
  <conditionalFormatting sqref="G105 J105:J106 F106:G106">
    <cfRule type="cellIs" dxfId="36" priority="86" stopIfTrue="1" operator="equal">
      <formula>"Yes"</formula>
    </cfRule>
    <cfRule type="cellIs" dxfId="35" priority="87" stopIfTrue="1" operator="equal">
      <formula>"No"</formula>
    </cfRule>
  </conditionalFormatting>
  <conditionalFormatting sqref="G105:G106">
    <cfRule type="cellIs" dxfId="34" priority="83" operator="equal">
      <formula>"Please select Item 2 above!"</formula>
    </cfRule>
  </conditionalFormatting>
  <conditionalFormatting sqref="F106">
    <cfRule type="cellIs" dxfId="33" priority="82" operator="equal">
      <formula>"ATTENTION: Please select the purpose in Item 2 above!"</formula>
    </cfRule>
  </conditionalFormatting>
  <conditionalFormatting sqref="B99:B100">
    <cfRule type="cellIs" dxfId="32" priority="74" operator="equal">
      <formula>"Some results are inconclusive"</formula>
    </cfRule>
    <cfRule type="cellIs" dxfId="31" priority="75" operator="equal">
      <formula>"ATTENTION - Please indicate if last surveillance visit had been conducted!"</formula>
    </cfRule>
    <cfRule type="cellIs" dxfId="30" priority="76" operator="equal">
      <formula>"Not applicable"</formula>
    </cfRule>
    <cfRule type="cellIs" dxfId="29" priority="77" operator="equal">
      <formula>"Conducted"</formula>
    </cfRule>
  </conditionalFormatting>
  <conditionalFormatting sqref="D99">
    <cfRule type="cellIs" dxfId="28" priority="70" stopIfTrue="1" operator="equal">
      <formula>"No"</formula>
    </cfRule>
    <cfRule type="cellIs" dxfId="27" priority="71" stopIfTrue="1" operator="equal">
      <formula>"Yes"</formula>
    </cfRule>
  </conditionalFormatting>
  <conditionalFormatting sqref="E99">
    <cfRule type="cellIs" dxfId="26" priority="68" stopIfTrue="1" operator="equal">
      <formula>"No"</formula>
    </cfRule>
    <cfRule type="cellIs" dxfId="25" priority="69" stopIfTrue="1" operator="equal">
      <formula>"Yes"</formula>
    </cfRule>
  </conditionalFormatting>
  <conditionalFormatting sqref="L99">
    <cfRule type="cellIs" dxfId="24" priority="63" stopIfTrue="1" operator="equal">
      <formula>"No"</formula>
    </cfRule>
    <cfRule type="cellIs" dxfId="23" priority="64" stopIfTrue="1" operator="equal">
      <formula>"Yes"</formula>
    </cfRule>
  </conditionalFormatting>
  <conditionalFormatting sqref="K102">
    <cfRule type="cellIs" dxfId="22" priority="57" stopIfTrue="1" operator="equal">
      <formula>"No"</formula>
    </cfRule>
    <cfRule type="cellIs" dxfId="21" priority="58" stopIfTrue="1" operator="equal">
      <formula>"Yes"</formula>
    </cfRule>
  </conditionalFormatting>
  <conditionalFormatting sqref="L102">
    <cfRule type="cellIs" dxfId="20" priority="55" stopIfTrue="1" operator="equal">
      <formula>"No"</formula>
    </cfRule>
    <cfRule type="cellIs" dxfId="19" priority="56" stopIfTrue="1" operator="equal">
      <formula>"Yes"</formula>
    </cfRule>
  </conditionalFormatting>
  <conditionalFormatting sqref="B105:B106">
    <cfRule type="cellIs" dxfId="18" priority="47" operator="equal">
      <formula>"Some results are inconclusive"</formula>
    </cfRule>
    <cfRule type="cellIs" dxfId="17" priority="48" operator="equal">
      <formula>"ATTENTION - Please indicate if last surveillance visit had been conducted!"</formula>
    </cfRule>
    <cfRule type="cellIs" dxfId="16" priority="49" operator="equal">
      <formula>"Not applicable"</formula>
    </cfRule>
    <cfRule type="cellIs" dxfId="15" priority="50" operator="equal">
      <formula>"Conducted"</formula>
    </cfRule>
  </conditionalFormatting>
  <conditionalFormatting sqref="D105:E105">
    <cfRule type="cellIs" dxfId="14" priority="43" stopIfTrue="1" operator="equal">
      <formula>"No"</formula>
    </cfRule>
    <cfRule type="cellIs" dxfId="13" priority="44" stopIfTrue="1" operator="equal">
      <formula>"Yes"</formula>
    </cfRule>
  </conditionalFormatting>
  <conditionalFormatting sqref="G123">
    <cfRule type="cellIs" dxfId="12" priority="32" operator="equal">
      <formula>"NA"</formula>
    </cfRule>
    <cfRule type="cellIs" dxfId="11" priority="33" operator="equal">
      <formula>"Applicable"</formula>
    </cfRule>
    <cfRule type="cellIs" dxfId="10" priority="34" operator="equal">
      <formula>"Applicable?"</formula>
    </cfRule>
  </conditionalFormatting>
  <conditionalFormatting sqref="B127">
    <cfRule type="cellIs" dxfId="9" priority="31" operator="equal">
      <formula>"ATTENTION - Please indicate whether Q.15 is applicable!"</formula>
    </cfRule>
  </conditionalFormatting>
  <conditionalFormatting sqref="I132:J132">
    <cfRule type="cellIs" dxfId="8" priority="29" stopIfTrue="1" operator="equal">
      <formula>"Yes"</formula>
    </cfRule>
    <cfRule type="cellIs" dxfId="7" priority="30" stopIfTrue="1" operator="equal">
      <formula>"No"</formula>
    </cfRule>
  </conditionalFormatting>
  <conditionalFormatting sqref="K132:L132">
    <cfRule type="cellIs" dxfId="6" priority="27" stopIfTrue="1" operator="equal">
      <formula>"No"</formula>
    </cfRule>
    <cfRule type="cellIs" dxfId="5" priority="28" stopIfTrue="1" operator="equal">
      <formula>"Yes"</formula>
    </cfRule>
  </conditionalFormatting>
  <conditionalFormatting sqref="I132">
    <cfRule type="cellIs" dxfId="4" priority="26" operator="equal">
      <formula>"NA"</formula>
    </cfRule>
  </conditionalFormatting>
  <conditionalFormatting sqref="K105">
    <cfRule type="cellIs" dxfId="3" priority="3" stopIfTrue="1" operator="equal">
      <formula>"No"</formula>
    </cfRule>
    <cfRule type="cellIs" dxfId="2" priority="4" stopIfTrue="1" operator="equal">
      <formula>"Yes"</formula>
    </cfRule>
  </conditionalFormatting>
  <conditionalFormatting sqref="L105">
    <cfRule type="cellIs" dxfId="1" priority="1" stopIfTrue="1" operator="equal">
      <formula>"No"</formula>
    </cfRule>
    <cfRule type="cellIs" dxfId="0" priority="2" stopIfTrue="1" operator="equal">
      <formula>"Yes"</formula>
    </cfRule>
  </conditionalFormatting>
  <dataValidations count="16">
    <dataValidation type="whole" allowBlank="1" showInputMessage="1" showErrorMessage="1" errorTitle="Warning!" error="The value entered is invalid.  It must be a positive integral number and &lt;= Total no. of key staff members." sqref="E81:I81">
      <formula1>0</formula1>
      <formula2>E82</formula2>
    </dataValidation>
    <dataValidation type="whole" allowBlank="1" showInputMessage="1" showErrorMessage="1" errorTitle="Warning!" error="The entered value is invalid.  It must be a positive integral number and &lt;= No. of Accredited Activities." sqref="F98 F107 F104 F101">
      <formula1>0</formula1>
      <formula2>G98</formula2>
    </dataValidation>
    <dataValidation type="whole" allowBlank="1" showInputMessage="1" showErrorMessage="1" errorTitle="Warning!" error="The value entered is invalid.  It must be a positive integral number and &lt;= Total no. of PT activities." sqref="F124:G124">
      <formula1>0</formula1>
      <formula2>F125</formula2>
    </dataValidation>
    <dataValidation type="whole" operator="greaterThanOrEqual" allowBlank="1" showInputMessage="1" showErrorMessage="1" errorTitle="Warning!" error="The value entered is invalid.  It must be a positive integral number and &gt;= Number of recurring significant NCs." sqref="F125:G125">
      <formula1>F124</formula1>
    </dataValidation>
    <dataValidation type="list" allowBlank="1" showInputMessage="1" showErrorMessage="1" sqref="J73 J38:J39 J45 J29:J30 J23:J24 J50:J51 J56 J116 J63 J68 J132">
      <formula1>"Select , Yes, No"</formula1>
    </dataValidation>
    <dataValidation type="list" allowBlank="1" showInputMessage="1" showErrorMessage="1" sqref="I45 I38 I29 I23 I68 I50 I56">
      <formula1>"Select, Yes, No"</formula1>
    </dataValidation>
    <dataValidation type="whole" operator="greaterThanOrEqual" allowBlank="1" showInputMessage="1" showErrorMessage="1" errorTitle="Warning!" error="The entered value is invalid.  It must be a positive integral number." sqref="D98:E98 D101:E101 D107:E107 D104:E104">
      <formula1>0</formula1>
    </dataValidation>
    <dataValidation type="whole" operator="greaterThan" allowBlank="1" showInputMessage="1" showErrorMessage="1" errorTitle="Warning!" error="The entered value is invalid.  It must be a positive integral number and &gt;= No. of Significant NCs." sqref="G107 G104 G101 G98">
      <formula1>0</formula1>
    </dataValidation>
    <dataValidation type="list" allowBlank="1" showInputMessage="1" showErrorMessage="1" sqref="I12:J12">
      <formula1>"Select, Plan A, Plan B, Plan C"</formula1>
    </dataValidation>
    <dataValidation type="list" allowBlank="1" showInputMessage="1" showErrorMessage="1" sqref="G14:I14">
      <formula1>"Select, Application for Plan B, Application for Plan C, Maintenance of Plan B, Maintenance of Plan C"</formula1>
    </dataValidation>
    <dataValidation operator="greaterThanOrEqual" allowBlank="1" showInputMessage="1" errorTitle="Warning!" error="The value entered is invalid.  It must be a positive integral number." sqref="C101 C107 C98 C104"/>
    <dataValidation type="list" allowBlank="1" showInputMessage="1" showErrorMessage="1" sqref="I24 I51 I63 I30 I39 I73 I116 I132">
      <formula1>"Select, Yes, No, NA"</formula1>
    </dataValidation>
    <dataValidation type="whole" operator="greaterThanOrEqual" allowBlank="1" showInputMessage="1" showErrorMessage="1" errorTitle="Warning!" error="The value entered is invalid.  It must be &gt;=1 or &gt;= No. of key staff members left the organisation, whichever is greater." sqref="G82:I82">
      <formula1>1</formula1>
    </dataValidation>
    <dataValidation type="whole" operator="greaterThanOrEqual" allowBlank="1" showInputMessage="1" showErrorMessage="1" errorTitle="Warning!" error="The value entered is invalid.  It must be &gt;= 1 or &gt;= No. of key staff members left the organisation, whichever is greater." sqref="E82:F82">
      <formula1>1</formula1>
    </dataValidation>
    <dataValidation type="list" allowBlank="1" showInputMessage="1" showErrorMessage="1" sqref="F80:I80 G123">
      <formula1>"Applicable?,Applicable,NA"</formula1>
    </dataValidation>
    <dataValidation type="list" allowBlank="1" showInputMessage="1" showErrorMessage="1" sqref="B99:B100 B102:B103 B105:B106">
      <formula1>"Select, Conducted, Not applicable, Some results are inconclusive"</formula1>
    </dataValidation>
  </dataValidations>
  <pageMargins left="0.31496062992125984" right="0.31496062992125984" top="0.31496062992125984" bottom="0.19685039370078741" header="0" footer="0"/>
  <pageSetup paperSize="9" orientation="portrait" r:id="rId3"/>
  <headerFooter scaleWithDoc="0">
    <oddHeader xml:space="preserve">&amp;C                                              </oddHeader>
  </headerFooter>
  <ignoredErrors>
    <ignoredError sqref="A14 A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customSheetViews>
    <customSheetView guid="{618B8782-C5A4-42EB-BE56-08C948C8B606}">
      <pageMargins left="0.7" right="0.7" top="0.75" bottom="0.75" header="0.3" footer="0.3"/>
    </customSheetView>
    <customSheetView guid="{E5587B48-29E3-4C17-B0F3-DE53282907C9}">
      <pageMargins left="0.7" right="0.7" top="0.75" bottom="0.75" header="0.3" footer="0.3"/>
    </customSheetView>
  </customSheetView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customSheetViews>
    <customSheetView guid="{618B8782-C5A4-42EB-BE56-08C948C8B606}">
      <pageMargins left="0.7" right="0.7" top="0.75" bottom="0.75" header="0.3" footer="0.3"/>
      <pageSetup paperSize="9" orientation="portrait" r:id="rId1"/>
    </customSheetView>
    <customSheetView guid="{E5587B48-29E3-4C17-B0F3-DE53282907C9}">
      <pageMargins left="0.7" right="0.7" top="0.75" bottom="0.75" header="0.3" footer="0.3"/>
      <pageSetup paperSize="9" orientation="portrait" r:id="rId2"/>
    </customSheetView>
  </customSheetViews>
  <phoneticPr fontId="1" type="noConversion"/>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AF17</vt:lpstr>
      <vt:lpstr>工作表2</vt:lpstr>
      <vt:lpstr>工作表3</vt:lpstr>
    </vt:vector>
  </TitlesOfParts>
  <Company>ITC/The Government of HKSARG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A(16)</dc:creator>
  <cp:lastModifiedBy>PT(A)</cp:lastModifiedBy>
  <cp:lastPrinted>2020-08-12T05:39:38Z</cp:lastPrinted>
  <dcterms:created xsi:type="dcterms:W3CDTF">2016-01-25T04:04:21Z</dcterms:created>
  <dcterms:modified xsi:type="dcterms:W3CDTF">2020-08-18T01:59:42Z</dcterms:modified>
</cp:coreProperties>
</file>